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C:\Users\mihaylov_av\Documents\на сайт\Новая папка (40)\"/>
    </mc:Choice>
  </mc:AlternateContent>
  <bookViews>
    <workbookView xWindow="930" yWindow="300" windowWidth="13665" windowHeight="7950" tabRatio="887" firstSheet="4" activeTab="4"/>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state="veryHidden" r:id="rId12"/>
    <sheet name="Форма 4.2.1 | Т-ТЭ | потр" sheetId="642" state="veryHidden"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r:id="rId28"/>
    <sheet name="Форма 4.2.4 | Т-подкл" sheetId="633" r:id="rId29"/>
    <sheet name="Форма 1.0.1 | Т-подкл(инд)" sheetId="617" state="veryHidden" r:id="rId30"/>
    <sheet name="Форма 4.2.5 | Т-подкл(инд)" sheetId="632" state="veryHidden" r:id="rId31"/>
    <sheet name="Форма 1.0.1 | Форма 4.7" sheetId="622" r:id="rId32"/>
    <sheet name="Форма 4.7" sheetId="608" r:id="rId33"/>
    <sheet name="Форма 1.0.1 | Форма 4.8" sheetId="646" r:id="rId34"/>
    <sheet name="Форма 4.8" sheetId="610" r:id="rId35"/>
    <sheet name="Форма 1.0.2" sheetId="550" state="veryHidden" r:id="rId36"/>
    <sheet name="Сведения об изменении" sheetId="568"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3">'Форма 4.2.1 | Т-ТЭ | потр'!$M$30</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3">'Форма 4.2.1 | Т-ТЭ | потр'!$M$31</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Т-гор.вода'!$M$27</definedName>
    <definedName name="add_Rate_1">'Форма 4.2.1 | Т-ТЭ | &gt;=25МВт'!$M$32</definedName>
    <definedName name="add_Rate_13">'Форма 4.2.1 | Т-ТЭ | потр'!$M$32</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3">'Форма 4.2.1 | Т-ТЭ | потр'!$M$29</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Т-подкл'!$M$19:$AG$39</definedName>
    <definedName name="checkCell_List06_10_double_date">'Форма 4.2.4 | Т-подкл'!$AH$19:$AH$39</definedName>
    <definedName name="checkCell_List06_10_plata">'Форма 4.2.4 | Т-подкл'!$Z$15:$AA$39</definedName>
    <definedName name="checkCell_List06_10_unique">'Форма 4.2.4 | Т-подкл'!$AI$19:$AI$39</definedName>
    <definedName name="checkCell_List06_13">'Форма 4.2.1 | Т-ТЭ | потр'!$M$18:$W$32</definedName>
    <definedName name="checkCell_List06_13_double_date">'Форма 4.2.1 | Т-ТЭ | потр'!$X$18:$X$32</definedName>
    <definedName name="checkCell_List06_13_unique_t">'Форма 4.2.1 | Т-ТЭ | потр'!$M$18:$M$32</definedName>
    <definedName name="checkCell_List06_13_unique_t1">'Форма 4.2.1 | Т-ТЭ | потр'!$Y$18:$Y$32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Т-подкл'!$F$7:$I$13</definedName>
    <definedName name="checkCells_List05_11">'Форма 1.0.1 | Форма 4.7'!$F$7:$I$13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Т-подкл'!$V$18:$V$39</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Т-подкл'!$N$18:$N$39</definedName>
    <definedName name="flagTS">'Форма 4.2.4 | Т-подкл'!$R$18:$R$39</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REESTR_MO!$A$2:$D$318</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Т-подкл'!$AF$19:$AF$39</definedName>
    <definedName name="List06_10_note">'Форма 4.2.4 | Т-подкл'!$AG$19:$AG$39</definedName>
    <definedName name="List06_10_Period">'Форма 4.2.4 | Т-подкл'!$Z$19:$AE$39</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потр'!$V$18:$V$32</definedName>
    <definedName name="List06_13_note">'Форма 4.2.1 | Т-ТЭ | потр'!$W$18:$W$32</definedName>
    <definedName name="List06_13_Period">'Форма 4.2.1 | Т-ТЭ | потр'!$O$18:$U$32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4.8'!$H$11:$H$32</definedName>
    <definedName name="List12_note">'Форма 4.8'!$I$10:$I$32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4.8'!$E$18:$E$19</definedName>
    <definedName name="pCng_List12_6">'Форма 4.8'!$E$31:$E$32</definedName>
    <definedName name="pDbl_List12_5">'Форма 4.8'!$G$28:$G$29</definedName>
    <definedName name="pDbl_List12_5_copy">'Форма 4.8'!$L$28:$L$29</definedName>
    <definedName name="pDbl_List12_5_copy2">'Форма 4.8'!$K$28:$K$29</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Т-подкл'!$N$19:$AF$39,'Форма 4.2.4 | Т-подкл'!$N$19:$AF$39,'Форма 4.2.4 | Т-подкл'!$N$19:$AF$39</definedName>
    <definedName name="pDel_List06_10_5">'Форма 4.2.4 | Т-подкл'!$K$19:$K$39</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4.8'!$C$18:$C$19</definedName>
    <definedName name="pDel_List12_3">'Форма 4.8'!$C$22:$C$23</definedName>
    <definedName name="pDel_List12_4">'Форма 4.8'!$C$25:$C$26</definedName>
    <definedName name="pDel_List12_5">'Форма 4.8'!$C$28:$C$29</definedName>
    <definedName name="pDel_List12_6">'Форма 4.8'!$C$31:$C$32</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Т-подкл'!$AF$15:$AF$39</definedName>
    <definedName name="pIns_List06_13_Period">'Форма 4.2.1 | Т-ТЭ | потр'!$V$13:$V$32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4.8'!$E$19</definedName>
    <definedName name="pIns_List12_3">'Форма 4.8'!$E$23</definedName>
    <definedName name="pIns_List12_4">'Форма 4.8'!$E$26</definedName>
    <definedName name="pIns_List12_5">'Форма 4.8'!$E$29</definedName>
    <definedName name="pIns_List12_6">'Форма 4.8'!$E$32</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REESTR_ORG!$A$2:$J$119</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N7" i="633" l="1"/>
  <c r="N8" i="633"/>
  <c r="N9" i="633"/>
  <c r="N10" i="633"/>
  <c r="N18" i="633"/>
  <c r="R18" i="633" s="1"/>
  <c r="Y18" i="633" s="1"/>
  <c r="Z18" i="633" s="1"/>
  <c r="AA18" i="633" s="1"/>
  <c r="AB18" i="633" s="1"/>
  <c r="AC18" i="633" s="1"/>
  <c r="AE18" i="633" s="1"/>
  <c r="AG18" i="633" s="1"/>
  <c r="L19" i="633"/>
  <c r="N19" i="633"/>
  <c r="L20" i="633"/>
  <c r="L21" i="633"/>
  <c r="L22" i="633"/>
  <c r="L23" i="633"/>
  <c r="Z23" i="633"/>
  <c r="AA24" i="633"/>
  <c r="AH23" i="633"/>
  <c r="AI23" i="633"/>
  <c r="L27" i="633"/>
  <c r="Z27" i="633"/>
  <c r="AA28" i="633"/>
  <c r="AH27" i="633"/>
  <c r="AI27" i="633"/>
  <c r="L31" i="633"/>
  <c r="Z31" i="633"/>
  <c r="AA32" i="633"/>
  <c r="AH31" i="633"/>
  <c r="AI31" i="633"/>
  <c r="L35" i="633"/>
  <c r="Z35" i="633"/>
  <c r="AA36" i="633"/>
  <c r="AH35" i="633"/>
  <c r="AI35" i="633"/>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H12" i="646"/>
  <c r="H11" i="646"/>
  <c r="H9" i="646"/>
  <c r="H8" i="646"/>
  <c r="H7" i="646"/>
  <c r="H12" i="622"/>
  <c r="H9" i="622"/>
  <c r="H8" i="622"/>
  <c r="H12" i="618"/>
  <c r="H9" i="618"/>
  <c r="H8" i="618"/>
  <c r="R14" i="601"/>
  <c r="H13" i="646" s="1"/>
  <c r="R13" i="601"/>
  <c r="R12" i="601"/>
  <c r="P12" i="601"/>
  <c r="F9" i="646"/>
  <c r="F13" i="646"/>
  <c r="F11" i="646"/>
  <c r="F12" i="646"/>
  <c r="F10" i="646"/>
  <c r="F8" i="646"/>
  <c r="M14" i="601"/>
  <c r="M13" i="601"/>
  <c r="M12" i="601"/>
  <c r="H13" i="618" l="1"/>
  <c r="H13" i="622"/>
  <c r="E3" i="437" l="1"/>
  <c r="B2" i="525"/>
  <c r="B3" i="525"/>
  <c r="O7" i="627" l="1"/>
  <c r="O8" i="627"/>
  <c r="O9" i="627"/>
  <c r="O10" i="627"/>
  <c r="O17" i="627"/>
  <c r="P17" i="627" s="1"/>
  <c r="Q17" i="627" s="1"/>
  <c r="R17" i="627" s="1"/>
  <c r="S17" i="627" s="1"/>
  <c r="U17" i="627" s="1"/>
  <c r="V17" i="627" s="1"/>
  <c r="W17" i="627" s="1"/>
  <c r="Z24" i="627"/>
  <c r="Q25" i="627"/>
  <c r="L19" i="627"/>
  <c r="L23" i="627"/>
  <c r="L18" i="627"/>
  <c r="L20" i="627"/>
  <c r="Y23" i="627"/>
  <c r="L21" i="627"/>
  <c r="L24" i="627"/>
  <c r="X24" i="627"/>
  <c r="O7" i="632" l="1"/>
  <c r="O8" i="632"/>
  <c r="O9" i="632"/>
  <c r="O10" i="632"/>
  <c r="O18" i="632"/>
  <c r="P18" i="632" s="1"/>
  <c r="Q18" i="632" s="1"/>
  <c r="R18" i="632" s="1"/>
  <c r="S18" i="632" s="1"/>
  <c r="T18" i="632" s="1"/>
  <c r="V18" i="632" s="1"/>
  <c r="X18" i="632" s="1"/>
  <c r="R24" i="632"/>
  <c r="L19" i="632"/>
  <c r="L21" i="632"/>
  <c r="L23" i="632"/>
  <c r="L20" i="632"/>
  <c r="Y23" i="632"/>
  <c r="L22" i="632"/>
  <c r="M12" i="550" l="1"/>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O10" i="642"/>
  <c r="O9" i="642"/>
  <c r="O8" i="642"/>
  <c r="O7" i="642"/>
  <c r="L23" i="642"/>
  <c r="F12" i="643"/>
  <c r="X244" i="471"/>
  <c r="L21" i="642"/>
  <c r="F9" i="643"/>
  <c r="L20" i="642"/>
  <c r="F11" i="643"/>
  <c r="L238" i="471"/>
  <c r="L239" i="471"/>
  <c r="L22" i="642"/>
  <c r="L241" i="471"/>
  <c r="L24" i="642"/>
  <c r="L18" i="642"/>
  <c r="F13" i="643"/>
  <c r="F10" i="643"/>
  <c r="L19" i="642"/>
  <c r="F8" i="643"/>
  <c r="L243" i="471"/>
  <c r="L244" i="471"/>
  <c r="L242" i="471"/>
  <c r="L240" i="471"/>
  <c r="X24" i="642"/>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F12" i="641"/>
  <c r="L222" i="471"/>
  <c r="L221" i="471"/>
  <c r="L226" i="471"/>
  <c r="L24" i="640"/>
  <c r="L223" i="471"/>
  <c r="L225" i="471"/>
  <c r="F13" i="641"/>
  <c r="F9" i="641"/>
  <c r="L25" i="640"/>
  <c r="F10" i="641"/>
  <c r="F11" i="641"/>
  <c r="X226" i="471"/>
  <c r="F8" i="641"/>
  <c r="L224" i="471"/>
  <c r="X26" i="640"/>
  <c r="L220" i="471"/>
  <c r="L23" i="640"/>
  <c r="L20" i="640"/>
  <c r="L22" i="640"/>
  <c r="L21" i="640"/>
  <c r="L26" i="640"/>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O10" i="628"/>
  <c r="O9" i="628"/>
  <c r="O8" i="628"/>
  <c r="O7" i="628"/>
  <c r="O17" i="630"/>
  <c r="P17" i="630" s="1"/>
  <c r="Q17" i="630" s="1"/>
  <c r="R17" i="630" s="1"/>
  <c r="S17" i="630" s="1"/>
  <c r="U17" i="630" s="1"/>
  <c r="V17" i="630" s="1"/>
  <c r="O10" i="630"/>
  <c r="O9" i="630"/>
  <c r="O8" i="630"/>
  <c r="O7" i="630"/>
  <c r="O10" i="629"/>
  <c r="O9" i="629"/>
  <c r="O8" i="629"/>
  <c r="O7" i="629"/>
  <c r="Y183" i="471"/>
  <c r="F9" i="638"/>
  <c r="L104" i="471"/>
  <c r="AC110" i="471"/>
  <c r="X91" i="471"/>
  <c r="F10" i="636"/>
  <c r="L148" i="471"/>
  <c r="L194" i="471"/>
  <c r="L33" i="471"/>
  <c r="F12" i="637"/>
  <c r="L51" i="471"/>
  <c r="X149" i="471"/>
  <c r="Y130" i="471"/>
  <c r="Y166" i="471"/>
  <c r="L196" i="471"/>
  <c r="X73" i="471"/>
  <c r="F13" i="635"/>
  <c r="F10" i="638"/>
  <c r="L70" i="471"/>
  <c r="F11" i="637"/>
  <c r="X131" i="471"/>
  <c r="L127" i="471"/>
  <c r="L163" i="471"/>
  <c r="F9" i="639"/>
  <c r="AH197" i="471"/>
  <c r="F13" i="636"/>
  <c r="F12" i="636"/>
  <c r="L87" i="471"/>
  <c r="L54" i="471"/>
  <c r="AC109" i="471"/>
  <c r="L197" i="471"/>
  <c r="F12" i="635"/>
  <c r="F8" i="639"/>
  <c r="L166" i="471"/>
  <c r="L162" i="471"/>
  <c r="L146" i="471"/>
  <c r="X37" i="471"/>
  <c r="F11" i="636"/>
  <c r="Y148" i="471"/>
  <c r="L71" i="471"/>
  <c r="L131" i="471"/>
  <c r="X167" i="471"/>
  <c r="L180" i="471"/>
  <c r="L31" i="471"/>
  <c r="L179" i="471"/>
  <c r="F13" i="639"/>
  <c r="L36" i="471"/>
  <c r="F9" i="634"/>
  <c r="L73" i="471"/>
  <c r="F11" i="635"/>
  <c r="L50" i="471"/>
  <c r="AD108" i="471"/>
  <c r="L103" i="471"/>
  <c r="F10" i="639"/>
  <c r="F11" i="639"/>
  <c r="F8" i="638"/>
  <c r="L181" i="471"/>
  <c r="L67" i="471"/>
  <c r="L144" i="471"/>
  <c r="L90" i="471"/>
  <c r="L86" i="471"/>
  <c r="L72" i="471"/>
  <c r="L32" i="471"/>
  <c r="L145" i="471"/>
  <c r="F10" i="635"/>
  <c r="L108" i="471"/>
  <c r="F12" i="638"/>
  <c r="L49" i="471"/>
  <c r="L120" i="471"/>
  <c r="F13" i="638"/>
  <c r="L193" i="471"/>
  <c r="L68" i="471"/>
  <c r="F13" i="634"/>
  <c r="L182" i="471"/>
  <c r="L105" i="471"/>
  <c r="L55" i="471"/>
  <c r="F8" i="636"/>
  <c r="L165" i="471"/>
  <c r="AC120" i="471"/>
  <c r="L167" i="471"/>
  <c r="F10" i="637"/>
  <c r="L106" i="471"/>
  <c r="L130" i="471"/>
  <c r="L109" i="471"/>
  <c r="L143" i="471"/>
  <c r="L149" i="471"/>
  <c r="L126" i="471"/>
  <c r="L69" i="471"/>
  <c r="L183" i="471"/>
  <c r="L35" i="471"/>
  <c r="L161" i="471"/>
  <c r="F9" i="635"/>
  <c r="F8" i="637"/>
  <c r="L37" i="471"/>
  <c r="F9" i="636"/>
  <c r="L88" i="471"/>
  <c r="L52" i="471"/>
  <c r="Y90" i="471"/>
  <c r="L53" i="471"/>
  <c r="L85" i="471"/>
  <c r="L164" i="471"/>
  <c r="F12" i="634"/>
  <c r="F11" i="638"/>
  <c r="L195" i="471"/>
  <c r="L110" i="471"/>
  <c r="F10" i="634"/>
  <c r="F12" i="639"/>
  <c r="F13" i="637"/>
  <c r="L34" i="471"/>
  <c r="F8" i="634"/>
  <c r="L125" i="471"/>
  <c r="F9" i="637"/>
  <c r="L91" i="471"/>
  <c r="F8" i="635"/>
  <c r="X55" i="471"/>
  <c r="F11" i="634"/>
  <c r="L128" i="471"/>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1" i="624"/>
  <c r="L19" i="625"/>
  <c r="L22" i="624"/>
  <c r="L23" i="625"/>
  <c r="L18" i="625"/>
  <c r="L23" i="626"/>
  <c r="L21" i="626"/>
  <c r="L18" i="624"/>
  <c r="L20" i="624"/>
  <c r="L19" i="624"/>
  <c r="L24" i="624"/>
  <c r="L23" i="624"/>
  <c r="L20" i="626"/>
  <c r="L22" i="626"/>
  <c r="L24" i="625"/>
  <c r="L26" i="626"/>
  <c r="L22" i="625"/>
  <c r="L20" i="625"/>
  <c r="X26" i="626"/>
  <c r="L24" i="626"/>
  <c r="X24" i="624"/>
  <c r="L25" i="626"/>
  <c r="X24" i="625"/>
  <c r="L21" i="625"/>
  <c r="V19" i="626" l="1"/>
  <c r="W19" i="626" s="1"/>
  <c r="V17" i="625"/>
  <c r="W17" i="625" s="1"/>
  <c r="V17" i="624"/>
  <c r="W17" i="624" s="1"/>
  <c r="Q25" i="631"/>
  <c r="Z24" i="631"/>
  <c r="AA23" i="631"/>
  <c r="O17" i="631"/>
  <c r="P17" i="631" s="1"/>
  <c r="Q17" i="631" s="1"/>
  <c r="R17" i="631" s="1"/>
  <c r="S17" i="631" s="1"/>
  <c r="Q25" i="630"/>
  <c r="Z24" i="630"/>
  <c r="W17" i="630"/>
  <c r="Y23" i="631"/>
  <c r="L19" i="631"/>
  <c r="L18" i="630"/>
  <c r="L21" i="631"/>
  <c r="L20" i="630"/>
  <c r="L24" i="631"/>
  <c r="L19" i="630"/>
  <c r="L23" i="630"/>
  <c r="Y23" i="630"/>
  <c r="L20" i="631"/>
  <c r="X24" i="630"/>
  <c r="L23" i="631"/>
  <c r="L24" i="630"/>
  <c r="L21" i="630"/>
  <c r="X24" i="631"/>
  <c r="L22" i="631"/>
  <c r="L18" i="631"/>
  <c r="U17" i="631" l="1"/>
  <c r="Q25" i="629"/>
  <c r="Z24" i="629"/>
  <c r="O17" i="629"/>
  <c r="P17" i="629" s="1"/>
  <c r="Q17" i="629" s="1"/>
  <c r="R17" i="629" s="1"/>
  <c r="AF26" i="628"/>
  <c r="V25" i="628"/>
  <c r="AE24" i="628"/>
  <c r="V24" i="628"/>
  <c r="O17" i="628"/>
  <c r="P17" i="628" s="1"/>
  <c r="Q17" i="628" s="1"/>
  <c r="R17" i="628" s="1"/>
  <c r="S17" i="628" s="1"/>
  <c r="T17" i="628" s="1"/>
  <c r="U17" i="628" s="1"/>
  <c r="V17" i="628" s="1"/>
  <c r="W17" i="628" s="1"/>
  <c r="L21" i="629"/>
  <c r="Y23" i="629"/>
  <c r="L23" i="629"/>
  <c r="L25" i="628"/>
  <c r="AD23" i="628"/>
  <c r="L21" i="628"/>
  <c r="E2" i="437"/>
  <c r="AC25" i="628"/>
  <c r="L23" i="628"/>
  <c r="L19" i="628"/>
  <c r="L19" i="629"/>
  <c r="AC24" i="628"/>
  <c r="L18" i="629"/>
  <c r="X24" i="629"/>
  <c r="L20" i="628"/>
  <c r="L18" i="628"/>
  <c r="L24" i="628"/>
  <c r="L20" i="629"/>
  <c r="L24" i="629"/>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13" i="614"/>
  <c r="F339" i="471"/>
  <c r="F10" i="617"/>
  <c r="F8" i="622"/>
  <c r="F8" i="614"/>
  <c r="F12" i="617"/>
  <c r="F12" i="616"/>
  <c r="F342" i="471"/>
  <c r="F8" i="618"/>
  <c r="F9" i="616"/>
  <c r="M297" i="471"/>
  <c r="F8" i="616"/>
  <c r="F337" i="471"/>
  <c r="F11" i="616"/>
  <c r="F11" i="617"/>
  <c r="F12" i="622"/>
  <c r="F13" i="622"/>
  <c r="F11" i="614"/>
  <c r="M302" i="471"/>
  <c r="F11" i="622"/>
  <c r="F9" i="617"/>
  <c r="F12" i="618"/>
  <c r="F13" i="618"/>
  <c r="F8" i="617"/>
  <c r="F13" i="616"/>
  <c r="F10" i="622"/>
  <c r="M307" i="471"/>
  <c r="F9" i="614"/>
  <c r="F10" i="618"/>
  <c r="F11" i="618"/>
  <c r="F10" i="616"/>
  <c r="F13" i="617"/>
  <c r="F341" i="471"/>
  <c r="F9" i="618"/>
  <c r="F9" i="622"/>
  <c r="F338" i="471"/>
  <c r="F340" i="471"/>
  <c r="F12" i="614"/>
  <c r="F10" i="614"/>
</calcChain>
</file>

<file path=xl/sharedStrings.xml><?xml version="1.0" encoding="utf-8"?>
<sst xmlns="http://schemas.openxmlformats.org/spreadsheetml/2006/main" count="4070" uniqueCount="1854">
  <si>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</si>
  <si>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</si>
  <si>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</si>
  <si>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</si>
  <si>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</si>
  <si>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</si>
  <si>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</si>
  <si>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</si>
  <si>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</si>
  <si>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</si>
  <si>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</si>
  <si>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</si>
  <si>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</si>
  <si>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</si>
  <si>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</si>
  <si>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</si>
  <si>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</si>
  <si>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</si>
  <si>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</si>
  <si>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</si>
  <si>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</si>
  <si>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</si>
  <si>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</si>
  <si>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</si>
  <si>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</si>
  <si>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</si>
  <si>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</si>
  <si>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</si>
  <si>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</si>
  <si>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</si>
  <si>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</si>
  <si>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</si>
  <si>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</si>
  <si>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</si>
  <si>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</si>
  <si>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</si>
  <si>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</si>
  <si>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</si>
  <si>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</si>
  <si>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</si>
  <si>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</si>
  <si>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</si>
  <si>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</si>
  <si>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</si>
  <si>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</si>
  <si>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</si>
  <si>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</si>
  <si>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</si>
  <si>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</si>
  <si>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</si>
  <si>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</si>
  <si>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</si>
  <si>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</si>
  <si>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</si>
  <si>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</si>
  <si>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</si>
  <si>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</si>
  <si>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</si>
  <si>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</si>
  <si>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</si>
  <si>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</si>
  <si>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</si>
  <si>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</si>
  <si>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</si>
  <si>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</si>
  <si>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</si>
  <si>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</si>
  <si>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</si>
  <si>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</si>
  <si>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</si>
  <si>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</si>
  <si>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</si>
  <si>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</si>
  <si>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</si>
  <si>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</si>
  <si>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</si>
  <si>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</si>
  <si>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</si>
  <si>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</si>
  <si>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</si>
  <si>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</si>
  <si>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</si>
  <si>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</si>
  <si>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</si>
  <si>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</si>
  <si>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</si>
  <si>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</si>
  <si>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</si>
  <si>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</si>
  <si>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</si>
  <si>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</si>
  <si>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</si>
  <si>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</si>
  <si>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</si>
  <si>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</si>
  <si>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</si>
  <si>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</si>
  <si>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</si>
  <si>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</si>
  <si>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</si>
  <si>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</si>
  <si>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</si>
  <si>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</si>
  <si>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</si>
  <si>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</si>
  <si>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</si>
  <si>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</si>
  <si>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</si>
  <si>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</si>
  <si>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</si>
  <si>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</si>
  <si>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</si>
  <si>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</si>
  <si>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</si>
  <si>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</si>
  <si>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</si>
  <si>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</si>
  <si>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</si>
  <si>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</si>
  <si>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</si>
  <si>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</si>
  <si>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</si>
  <si>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</si>
  <si>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</si>
  <si>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</si>
  <si>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</si>
  <si>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</si>
  <si>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</si>
  <si>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</si>
  <si>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</si>
  <si>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</si>
  <si>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</si>
  <si>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</si>
  <si>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</si>
  <si>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</si>
  <si>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</si>
  <si>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</si>
  <si>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</si>
  <si>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</si>
  <si>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</si>
  <si>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</si>
  <si>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</si>
  <si>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</si>
  <si>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</si>
  <si>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</si>
  <si>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</si>
  <si>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</si>
  <si>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</si>
  <si>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</si>
  <si>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</si>
  <si>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</si>
  <si>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</si>
  <si>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</si>
  <si>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</si>
  <si>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</si>
  <si>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</si>
  <si>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</si>
  <si>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</si>
  <si>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</si>
  <si>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</si>
  <si>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</si>
  <si>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</si>
  <si>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</si>
  <si>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</si>
  <si>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</si>
  <si>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</si>
  <si>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</si>
  <si>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</si>
  <si>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</si>
  <si>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</si>
  <si>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</si>
  <si>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</si>
  <si>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</si>
  <si>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</si>
  <si>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</si>
  <si>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</si>
  <si>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</si>
  <si>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</si>
  <si>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</si>
  <si>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</si>
  <si>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</si>
  <si>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</si>
  <si>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</si>
  <si>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</si>
  <si>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</si>
  <si>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</si>
  <si>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</si>
  <si>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</si>
  <si>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</si>
  <si>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</si>
  <si>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</si>
  <si>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</si>
  <si>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</si>
  <si>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</si>
  <si>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</si>
  <si>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</si>
  <si>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</si>
  <si>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</si>
  <si>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</si>
  <si>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</si>
  <si>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</si>
  <si>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</si>
  <si>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</si>
  <si>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</si>
  <si>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</si>
  <si>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</si>
  <si>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</si>
  <si>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</si>
  <si>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</si>
  <si>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</si>
  <si>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</si>
  <si>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</si>
  <si>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</si>
  <si>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</si>
  <si>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</si>
  <si>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</si>
  <si>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</si>
  <si>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</si>
  <si>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</si>
  <si>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</si>
  <si>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</si>
  <si>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</si>
  <si>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</si>
  <si>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</si>
  <si>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</si>
  <si>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</si>
  <si>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</si>
  <si>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</si>
  <si>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</si>
  <si>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</si>
  <si>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</si>
  <si>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</si>
  <si>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</si>
  <si>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</si>
  <si>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</si>
  <si>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</si>
  <si>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</si>
  <si>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</si>
  <si>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</si>
  <si>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</si>
  <si>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</si>
  <si>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</si>
  <si>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</si>
  <si>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</si>
  <si>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</si>
  <si>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</si>
  <si>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</si>
  <si>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</si>
  <si>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</si>
  <si>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</si>
  <si>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</si>
  <si>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</si>
  <si>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</si>
  <si>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</si>
  <si>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</si>
  <si>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</si>
  <si>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</si>
  <si>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</si>
  <si>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</si>
  <si>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</si>
  <si>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</si>
  <si>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</si>
  <si>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</si>
  <si>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</si>
  <si>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</si>
  <si>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</si>
  <si>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</si>
  <si>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</si>
  <si>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</si>
  <si>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</si>
  <si>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</si>
  <si>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</si>
  <si>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</si>
  <si>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</si>
  <si>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</si>
  <si>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</si>
  <si>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</si>
  <si>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</si>
  <si>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</si>
  <si>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</si>
  <si>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</si>
  <si>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</si>
  <si>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</si>
  <si>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</si>
  <si>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</si>
  <si>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</si>
  <si>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</si>
  <si>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</si>
  <si>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</si>
  <si>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</si>
  <si>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</si>
  <si>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</si>
  <si>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</si>
  <si>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</si>
  <si>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</si>
  <si>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</si>
  <si>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</si>
  <si>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</si>
  <si>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</si>
  <si>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</si>
  <si>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</si>
  <si>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</si>
  <si>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</si>
  <si>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</si>
  <si>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</si>
  <si>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</si>
  <si>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</si>
  <si>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</si>
  <si>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</si>
  <si>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</si>
  <si>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</si>
  <si>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</si>
  <si>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</si>
  <si>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</si>
  <si>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</si>
  <si>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</si>
  <si>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</si>
  <si>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</si>
  <si>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</si>
  <si>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</si>
  <si>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</si>
  <si>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</si>
  <si>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</si>
  <si>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</si>
  <si>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</si>
  <si>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</si>
  <si>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</si>
  <si>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</si>
  <si>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</si>
  <si>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</si>
  <si>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</si>
  <si>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</si>
  <si>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</si>
  <si>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</si>
  <si>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</si>
  <si>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</si>
  <si>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</si>
  <si>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</si>
  <si>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</si>
  <si>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</si>
  <si>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</si>
  <si>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</si>
  <si>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</si>
  <si>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</si>
  <si>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</si>
  <si>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</si>
  <si>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</si>
  <si>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</si>
  <si>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</si>
  <si>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</si>
  <si>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</si>
  <si>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</si>
  <si>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</si>
  <si>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</si>
  <si>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</si>
  <si>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</si>
  <si>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</si>
  <si>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</si>
  <si>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</si>
  <si>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</si>
  <si>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</si>
  <si>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</si>
  <si>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</si>
  <si>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</si>
  <si>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</si>
  <si>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</si>
  <si>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</si>
  <si>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</si>
  <si>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</si>
  <si>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</si>
  <si>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</si>
  <si>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</si>
  <si>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</si>
  <si>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</si>
  <si>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</si>
  <si>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</si>
  <si>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</si>
  <si>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</si>
  <si>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</si>
  <si>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</si>
  <si>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</si>
  <si>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</si>
  <si>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</si>
  <si>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</si>
  <si>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</si>
  <si>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</si>
  <si>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</si>
  <si>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</si>
  <si>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</si>
  <si>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</si>
  <si>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</si>
  <si>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</si>
  <si>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</si>
  <si>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</si>
  <si>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</si>
  <si>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</si>
  <si>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</si>
  <si>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</si>
  <si>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</si>
  <si>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</si>
  <si>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</si>
  <si>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</si>
  <si>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</si>
  <si>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</si>
  <si>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</si>
  <si>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</si>
  <si>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</si>
  <si>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</si>
  <si>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</si>
  <si>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</si>
  <si>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</si>
  <si>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</si>
  <si>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</si>
  <si>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</si>
  <si>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</si>
  <si>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</si>
  <si>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</si>
  <si>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</si>
  <si>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</si>
  <si>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</si>
  <si>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</si>
  <si>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</si>
  <si>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</si>
  <si>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</si>
  <si>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</si>
  <si>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</si>
  <si>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</si>
  <si>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</si>
  <si>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</si>
  <si>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</si>
  <si>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</si>
  <si>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</si>
  <si>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</si>
  <si>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</si>
  <si>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</si>
  <si>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</si>
  <si>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</si>
  <si>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</si>
  <si>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</si>
  <si>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</si>
  <si>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</si>
  <si>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</si>
  <si>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</si>
  <si>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</si>
  <si>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</si>
  <si>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</si>
  <si>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</si>
  <si>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</si>
  <si>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</si>
  <si>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</si>
  <si>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</si>
  <si>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</si>
  <si>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</si>
  <si>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</si>
  <si>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</si>
  <si>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</si>
  <si>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</si>
  <si>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</si>
  <si>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</si>
  <si>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</si>
  <si>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</si>
  <si>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</si>
  <si>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</si>
  <si>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</si>
  <si>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</si>
  <si>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</si>
  <si>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</si>
  <si>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</si>
  <si>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</si>
  <si>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</si>
  <si>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</si>
  <si>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</si>
  <si>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</si>
  <si>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</si>
  <si>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</si>
  <si>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</si>
  <si>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</si>
  <si>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</si>
  <si>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</si>
  <si>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</si>
  <si>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</si>
  <si>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</si>
  <si>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</si>
  <si>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</si>
  <si>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</si>
  <si>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</si>
  <si>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</si>
  <si>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</si>
  <si>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</si>
  <si>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</si>
  <si>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</si>
  <si>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</si>
  <si>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</si>
  <si>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</si>
  <si>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</si>
  <si>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</si>
  <si>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</si>
  <si>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</si>
  <si>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</si>
  <si>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</si>
  <si>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</si>
  <si>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</si>
  <si>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</si>
  <si>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</si>
  <si>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</si>
  <si>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</si>
  <si>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</si>
  <si>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</si>
  <si>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</si>
  <si>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</si>
  <si>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</si>
  <si>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</si>
  <si>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</si>
  <si>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</si>
  <si>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</si>
  <si>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</si>
  <si>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</si>
  <si>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</si>
  <si>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</si>
  <si>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</si>
  <si>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</si>
  <si>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</si>
  <si>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</si>
  <si>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</si>
  <si>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</si>
  <si>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</si>
  <si>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</si>
  <si>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</si>
  <si>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</si>
  <si>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</si>
  <si>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</si>
  <si>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</si>
  <si>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</si>
  <si>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</si>
  <si>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</si>
  <si>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</si>
  <si>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</si>
  <si>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</si>
  <si>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</si>
  <si>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</si>
  <si>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</si>
  <si>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</si>
  <si>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</si>
  <si>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</si>
  <si>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</si>
  <si>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</si>
  <si>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</si>
  <si>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</si>
  <si>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</si>
  <si>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</si>
  <si>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</si>
  <si>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</si>
  <si>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</si>
  <si>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</si>
  <si>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</si>
  <si>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</si>
  <si>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</si>
  <si>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</si>
  <si>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</si>
  <si>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</si>
  <si>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</si>
  <si>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</si>
  <si>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</si>
  <si>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</si>
  <si>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</si>
  <si>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</si>
  <si>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</si>
  <si>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</si>
  <si>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</si>
  <si>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</si>
  <si>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</si>
  <si>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</si>
  <si>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</si>
  <si>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</si>
  <si>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</si>
  <si>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</si>
  <si>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</si>
  <si>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</si>
  <si>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</si>
  <si>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</si>
  <si>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</si>
  <si>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</si>
  <si>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</si>
  <si>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</si>
  <si>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</si>
  <si>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</si>
  <si>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</si>
  <si>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</si>
  <si>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</si>
  <si>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</si>
  <si>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</si>
  <si>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</si>
  <si>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</si>
  <si>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</si>
  <si>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</si>
  <si>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</si>
  <si>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</si>
  <si>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</si>
  <si>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</si>
  <si>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</si>
  <si>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</si>
  <si>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</si>
  <si>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</si>
  <si>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</si>
  <si>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</si>
  <si>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</si>
  <si>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</si>
  <si>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</si>
  <si>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</si>
  <si>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</si>
  <si>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</si>
  <si>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</si>
  <si>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</si>
  <si>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</si>
  <si>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</si>
  <si>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</si>
  <si>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</si>
  <si>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</si>
  <si>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</si>
  <si>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</si>
  <si>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</si>
  <si>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</si>
  <si>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</si>
  <si>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</si>
  <si>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</si>
  <si>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</si>
  <si>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</si>
  <si>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</si>
  <si>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</si>
  <si>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</si>
  <si>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</si>
  <si>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</si>
  <si>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</si>
  <si>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</si>
  <si>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</si>
  <si>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</si>
  <si>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</si>
  <si>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</si>
  <si>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</si>
  <si>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</si>
  <si>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</si>
  <si>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</si>
  <si>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</si>
  <si>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</si>
  <si>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</si>
  <si>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</si>
  <si>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</si>
  <si>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</si>
  <si>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</si>
  <si>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</si>
  <si>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</si>
  <si>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</si>
  <si>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</si>
  <si>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</si>
  <si>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</si>
  <si>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</si>
  <si>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</si>
  <si>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</si>
  <si>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</si>
  <si>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</si>
  <si>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</si>
  <si>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</si>
  <si>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</si>
  <si>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</si>
  <si>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</si>
  <si>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</si>
  <si>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</si>
  <si>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</si>
  <si>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</si>
  <si>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</si>
  <si>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</si>
  <si>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</si>
  <si>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</si>
  <si>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</si>
  <si>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</si>
  <si>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</si>
  <si>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</si>
  <si>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</si>
  <si>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</si>
  <si>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</si>
  <si>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</si>
  <si>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</si>
  <si>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</si>
  <si>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</si>
  <si>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</si>
  <si>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</si>
  <si>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</si>
  <si>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</si>
  <si>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</si>
  <si>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</si>
  <si>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</si>
  <si>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</si>
  <si>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</si>
  <si>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</si>
  <si>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</si>
  <si>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</si>
  <si>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</si>
  <si>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</si>
  <si>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</si>
  <si>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</si>
  <si>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</si>
  <si>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</si>
  <si>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</si>
  <si>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</si>
  <si>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</si>
  <si>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</si>
  <si>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</si>
  <si>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</si>
  <si>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</si>
  <si>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</si>
  <si>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</si>
  <si>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</si>
  <si>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</si>
  <si>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</si>
  <si>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</si>
  <si>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</si>
  <si>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</si>
  <si>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</si>
  <si>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</si>
  <si>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</si>
  <si>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</si>
  <si>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</si>
  <si>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</si>
  <si>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</si>
  <si>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</si>
  <si>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</si>
  <si>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</si>
  <si>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</si>
  <si>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</si>
  <si>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</si>
  <si>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</si>
  <si>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</si>
  <si>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</si>
  <si>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</si>
  <si>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</si>
  <si>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</si>
  <si>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</si>
  <si>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</si>
  <si>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</si>
  <si>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</si>
  <si>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</si>
  <si>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</si>
  <si>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</si>
  <si>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</si>
  <si>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</si>
  <si>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</si>
  <si>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</si>
  <si>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</si>
  <si>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</si>
  <si>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</si>
  <si>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</si>
  <si>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</si>
  <si>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</si>
  <si>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</si>
  <si>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</si>
  <si>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</si>
  <si>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</si>
  <si>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</si>
  <si>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</si>
  <si>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</si>
  <si>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</si>
  <si>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</si>
  <si>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</si>
  <si>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</si>
  <si>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</si>
  <si>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</si>
  <si>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</si>
  <si>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</si>
  <si>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</si>
  <si>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</si>
  <si>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</si>
  <si>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</si>
  <si>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</si>
  <si>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</si>
  <si>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</si>
  <si>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Нет доступных обновлений для отчёта с кодом FAS.JKH.OPEN.INFO.PRICE.WARM!</t>
  </si>
  <si>
    <t>14.12.2020</t>
  </si>
  <si>
    <t>Алатырский муниципальный район</t>
  </si>
  <si>
    <t>97603000</t>
  </si>
  <si>
    <t>Алтышевское</t>
  </si>
  <si>
    <t>97603405</t>
  </si>
  <si>
    <t>Атратское</t>
  </si>
  <si>
    <t>97603410</t>
  </si>
  <si>
    <t>Ахматовское</t>
  </si>
  <si>
    <t>97603415</t>
  </si>
  <si>
    <t>Восходское</t>
  </si>
  <si>
    <t>97603420</t>
  </si>
  <si>
    <t>Иваньково-Ленинское</t>
  </si>
  <si>
    <t>97603430</t>
  </si>
  <si>
    <t>Кирское</t>
  </si>
  <si>
    <t>97603438</t>
  </si>
  <si>
    <t>Кувакинское</t>
  </si>
  <si>
    <t>97603440</t>
  </si>
  <si>
    <t>Междуреченское</t>
  </si>
  <si>
    <t>97603445</t>
  </si>
  <si>
    <t>Миренское</t>
  </si>
  <si>
    <t>97603450</t>
  </si>
  <si>
    <t>Новоайбесинское</t>
  </si>
  <si>
    <t>97603455</t>
  </si>
  <si>
    <t>Октябрьское</t>
  </si>
  <si>
    <t>97603458</t>
  </si>
  <si>
    <t>Первомайское</t>
  </si>
  <si>
    <t>97603460</t>
  </si>
  <si>
    <t>Сойгинское</t>
  </si>
  <si>
    <t>97603465</t>
  </si>
  <si>
    <t>Староайбесинское</t>
  </si>
  <si>
    <t>97603475</t>
  </si>
  <si>
    <t>Стемасское</t>
  </si>
  <si>
    <t>97603480</t>
  </si>
  <si>
    <t>Чуварлейское</t>
  </si>
  <si>
    <t>97603490</t>
  </si>
  <si>
    <t>Аликовский муниципальный район</t>
  </si>
  <si>
    <t>97605000</t>
  </si>
  <si>
    <t>Аликовское</t>
  </si>
  <si>
    <t>97605405</t>
  </si>
  <si>
    <t>Большевыльское</t>
  </si>
  <si>
    <t>97605415</t>
  </si>
  <si>
    <t>Ефремкасинское</t>
  </si>
  <si>
    <t>97605420</t>
  </si>
  <si>
    <t>Илгышевское</t>
  </si>
  <si>
    <t>97605425</t>
  </si>
  <si>
    <t>Крымзарайкинское</t>
  </si>
  <si>
    <t>97605435</t>
  </si>
  <si>
    <t>Питишевское</t>
  </si>
  <si>
    <t>97605450</t>
  </si>
  <si>
    <t>Раскильдинское</t>
  </si>
  <si>
    <t>97605455</t>
  </si>
  <si>
    <t>Таутовское</t>
  </si>
  <si>
    <t>97605465</t>
  </si>
  <si>
    <t>Тенеевское</t>
  </si>
  <si>
    <t>97605470</t>
  </si>
  <si>
    <t>Чувашско-Сорминское</t>
  </si>
  <si>
    <t>97605475</t>
  </si>
  <si>
    <t>Шумшевашское</t>
  </si>
  <si>
    <t>97605485</t>
  </si>
  <si>
    <t>Яндобиинское</t>
  </si>
  <si>
    <t>97605490</t>
  </si>
  <si>
    <t>Батыревский муниципальный район</t>
  </si>
  <si>
    <t>97607000</t>
  </si>
  <si>
    <t>Алманчиковское</t>
  </si>
  <si>
    <t>97607402</t>
  </si>
  <si>
    <t>Балабаш-Баишевское</t>
  </si>
  <si>
    <t>97607405</t>
  </si>
  <si>
    <t>Батыревское</t>
  </si>
  <si>
    <t>97607410</t>
  </si>
  <si>
    <t>Бахтигильдинское</t>
  </si>
  <si>
    <t>97607415</t>
  </si>
  <si>
    <t>Бикшикское</t>
  </si>
  <si>
    <t>97607420</t>
  </si>
  <si>
    <t>Большечеменевское</t>
  </si>
  <si>
    <t>97607425</t>
  </si>
  <si>
    <t>Долгоостровское</t>
  </si>
  <si>
    <t>97607430</t>
  </si>
  <si>
    <t>Кзыл-Чишминское</t>
  </si>
  <si>
    <t>97607435</t>
  </si>
  <si>
    <t>Новоахпердинское</t>
  </si>
  <si>
    <t>97607440</t>
  </si>
  <si>
    <t>Норваш-Шигалинское</t>
  </si>
  <si>
    <t>97607445</t>
  </si>
  <si>
    <t>97607450</t>
  </si>
  <si>
    <t>Сигачинское</t>
  </si>
  <si>
    <t>97607452</t>
  </si>
  <si>
    <t>Сугутское</t>
  </si>
  <si>
    <t>97607455</t>
  </si>
  <si>
    <t>Тарханское</t>
  </si>
  <si>
    <t>97607460</t>
  </si>
  <si>
    <t>Татарско-Сугутское</t>
  </si>
  <si>
    <t>97607465</t>
  </si>
  <si>
    <t>Тойсинское</t>
  </si>
  <si>
    <t>97607470</t>
  </si>
  <si>
    <t>Туруновское</t>
  </si>
  <si>
    <t>97607472</t>
  </si>
  <si>
    <t>Шаймурзинское</t>
  </si>
  <si>
    <t>97607480</t>
  </si>
  <si>
    <t>Шыгырданское</t>
  </si>
  <si>
    <t>97607475</t>
  </si>
  <si>
    <t>Вурнарский муниципальный район</t>
  </si>
  <si>
    <t>97610000</t>
  </si>
  <si>
    <t>Азимсирминское</t>
  </si>
  <si>
    <t>97610404</t>
  </si>
  <si>
    <t>Алгазинское</t>
  </si>
  <si>
    <t>97610408</t>
  </si>
  <si>
    <t>Апнерское</t>
  </si>
  <si>
    <t>97610412</t>
  </si>
  <si>
    <t>Большеторханское</t>
  </si>
  <si>
    <t>97610416</t>
  </si>
  <si>
    <t>Большеяушское</t>
  </si>
  <si>
    <t>97610420</t>
  </si>
  <si>
    <t>Буртасинское</t>
  </si>
  <si>
    <t>97610424</t>
  </si>
  <si>
    <t>Вурманкасинское</t>
  </si>
  <si>
    <t>97610428</t>
  </si>
  <si>
    <t>Вурнарское</t>
  </si>
  <si>
    <t>97610151</t>
  </si>
  <si>
    <t>Ермошкинское</t>
  </si>
  <si>
    <t>97610432</t>
  </si>
  <si>
    <t>Ершипосинское</t>
  </si>
  <si>
    <t>97610436</t>
  </si>
  <si>
    <t>Калининское</t>
  </si>
  <si>
    <t>97610440</t>
  </si>
  <si>
    <t>Кольцовское</t>
  </si>
  <si>
    <t>97610444</t>
  </si>
  <si>
    <t>Малояушское</t>
  </si>
  <si>
    <t>97610452</t>
  </si>
  <si>
    <t>Ойкас-Кибекское</t>
  </si>
  <si>
    <t>97610460</t>
  </si>
  <si>
    <t>Санарпосинское</t>
  </si>
  <si>
    <t>97610468</t>
  </si>
  <si>
    <t>Сявалкасинское</t>
  </si>
  <si>
    <t>97610472</t>
  </si>
  <si>
    <t>Хирпосинское</t>
  </si>
  <si>
    <t>97610478</t>
  </si>
  <si>
    <t>Шинерское</t>
  </si>
  <si>
    <t>97610480</t>
  </si>
  <si>
    <t>Янгорчинское</t>
  </si>
  <si>
    <t>97610484</t>
  </si>
  <si>
    <t>Город Алатырь</t>
  </si>
  <si>
    <t>97704000</t>
  </si>
  <si>
    <t>Город Канаш</t>
  </si>
  <si>
    <t>97707000</t>
  </si>
  <si>
    <t>Город Новочебоксарск</t>
  </si>
  <si>
    <t>97710000</t>
  </si>
  <si>
    <t>Город Чебоксары</t>
  </si>
  <si>
    <t>97701000</t>
  </si>
  <si>
    <t>Город Шумерля</t>
  </si>
  <si>
    <t>97713000</t>
  </si>
  <si>
    <t>Ибресинский муниципальный район</t>
  </si>
  <si>
    <t>97613000</t>
  </si>
  <si>
    <t>Айбечское</t>
  </si>
  <si>
    <t>97613405</t>
  </si>
  <si>
    <t>Андреевское</t>
  </si>
  <si>
    <t>97613410</t>
  </si>
  <si>
    <t>Березовское</t>
  </si>
  <si>
    <t>97613415</t>
  </si>
  <si>
    <t>Большеабакасинское</t>
  </si>
  <si>
    <t>97613420</t>
  </si>
  <si>
    <t>Буинское</t>
  </si>
  <si>
    <t>97613423</t>
  </si>
  <si>
    <t>Ибресинское</t>
  </si>
  <si>
    <t>97613151</t>
  </si>
  <si>
    <t>Кировское</t>
  </si>
  <si>
    <t>97613430</t>
  </si>
  <si>
    <t>Климовское</t>
  </si>
  <si>
    <t>97613435</t>
  </si>
  <si>
    <t>Малокармалинское</t>
  </si>
  <si>
    <t>97613440</t>
  </si>
  <si>
    <t>Новочурашевское</t>
  </si>
  <si>
    <t>97613445</t>
  </si>
  <si>
    <t>Хормалинское</t>
  </si>
  <si>
    <t>97613450</t>
  </si>
  <si>
    <t>Чувашско-Тимяшское</t>
  </si>
  <si>
    <t>97613455</t>
  </si>
  <si>
    <t>Ширтанское</t>
  </si>
  <si>
    <t>97613425</t>
  </si>
  <si>
    <t>Канашский муниципальный район</t>
  </si>
  <si>
    <t>97616000</t>
  </si>
  <si>
    <t>Асхвинское</t>
  </si>
  <si>
    <t>97616404</t>
  </si>
  <si>
    <t>Атнашевское</t>
  </si>
  <si>
    <t>97616406</t>
  </si>
  <si>
    <t>Ачакасинское</t>
  </si>
  <si>
    <t>97616408</t>
  </si>
  <si>
    <t>Байгильдинское</t>
  </si>
  <si>
    <t>97616412</t>
  </si>
  <si>
    <t>Вутабосинское</t>
  </si>
  <si>
    <t>97616416</t>
  </si>
  <si>
    <t>Караклинское</t>
  </si>
  <si>
    <t>97616419</t>
  </si>
  <si>
    <t>Кошноруйское</t>
  </si>
  <si>
    <t>97616420</t>
  </si>
  <si>
    <t>Малобикшихское</t>
  </si>
  <si>
    <t>97616424</t>
  </si>
  <si>
    <t>Малокибечское</t>
  </si>
  <si>
    <t>97616428</t>
  </si>
  <si>
    <t>Новоурюмовское</t>
  </si>
  <si>
    <t>97616432</t>
  </si>
  <si>
    <t>Новочелкасинское</t>
  </si>
  <si>
    <t>97616436</t>
  </si>
  <si>
    <t>Сеспельское</t>
  </si>
  <si>
    <t>97616440</t>
  </si>
  <si>
    <t>Среднекибечское</t>
  </si>
  <si>
    <t>97616444</t>
  </si>
  <si>
    <t>Сугайкасинское</t>
  </si>
  <si>
    <t>97616448</t>
  </si>
  <si>
    <t>Тобурдановское</t>
  </si>
  <si>
    <t>97616456</t>
  </si>
  <si>
    <t>Ухманское</t>
  </si>
  <si>
    <t>97616460</t>
  </si>
  <si>
    <t>Хучельское</t>
  </si>
  <si>
    <t>97616462</t>
  </si>
  <si>
    <t>Чагасьское</t>
  </si>
  <si>
    <t>97616464</t>
  </si>
  <si>
    <t>Шакуловское</t>
  </si>
  <si>
    <t>97616468</t>
  </si>
  <si>
    <t>Шальтямское</t>
  </si>
  <si>
    <t>97616472</t>
  </si>
  <si>
    <t>Шибылгинское</t>
  </si>
  <si>
    <t>97616474</t>
  </si>
  <si>
    <t>Шихазанское</t>
  </si>
  <si>
    <t>97616476</t>
  </si>
  <si>
    <t>Ямашевское</t>
  </si>
  <si>
    <t>97616484</t>
  </si>
  <si>
    <t>Янгличское</t>
  </si>
  <si>
    <t>97616488</t>
  </si>
  <si>
    <t>Козловский муниципальный район</t>
  </si>
  <si>
    <t>97619000</t>
  </si>
  <si>
    <t>Андреево-Базарское</t>
  </si>
  <si>
    <t>97619405</t>
  </si>
  <si>
    <t>Аттиковское</t>
  </si>
  <si>
    <t>97619410</t>
  </si>
  <si>
    <t>Байгуловское</t>
  </si>
  <si>
    <t>97619415</t>
  </si>
  <si>
    <t>Еметкинское</t>
  </si>
  <si>
    <t>97619425</t>
  </si>
  <si>
    <t>Карамышевское</t>
  </si>
  <si>
    <t>97619430</t>
  </si>
  <si>
    <t>Карачаевское</t>
  </si>
  <si>
    <t>97619435</t>
  </si>
  <si>
    <t>Козловское</t>
  </si>
  <si>
    <t>97619101</t>
  </si>
  <si>
    <t>Солдыбаевское</t>
  </si>
  <si>
    <t>97619443</t>
  </si>
  <si>
    <t>Тюрлеминское</t>
  </si>
  <si>
    <t>97619445</t>
  </si>
  <si>
    <t>Янгильдинское</t>
  </si>
  <si>
    <t>97619450</t>
  </si>
  <si>
    <t>Комсомольский муниципальный район</t>
  </si>
  <si>
    <t>97621000</t>
  </si>
  <si>
    <t>Александровское</t>
  </si>
  <si>
    <t>97621405</t>
  </si>
  <si>
    <t>Альбусь-Сюрбеевское</t>
  </si>
  <si>
    <t>97621410</t>
  </si>
  <si>
    <t>Асановское</t>
  </si>
  <si>
    <t>97621415</t>
  </si>
  <si>
    <t>Кайнлыкское</t>
  </si>
  <si>
    <t>97621420</t>
  </si>
  <si>
    <t>Комсомольское</t>
  </si>
  <si>
    <t>97621425</t>
  </si>
  <si>
    <t>Новочелны-Сюрбеевское</t>
  </si>
  <si>
    <t>97621440</t>
  </si>
  <si>
    <t>Полевосундырское</t>
  </si>
  <si>
    <t>97621445</t>
  </si>
  <si>
    <t>Сюрбей-Токаевское</t>
  </si>
  <si>
    <t>97621449</t>
  </si>
  <si>
    <t>Тугаевское</t>
  </si>
  <si>
    <t>97621452</t>
  </si>
  <si>
    <t>Урмаевское</t>
  </si>
  <si>
    <t>97621455</t>
  </si>
  <si>
    <t>Чичканское</t>
  </si>
  <si>
    <t>97621460</t>
  </si>
  <si>
    <t>Шераутское</t>
  </si>
  <si>
    <t>97621465</t>
  </si>
  <si>
    <t>Красноармейский муниципальный район</t>
  </si>
  <si>
    <t>97624000</t>
  </si>
  <si>
    <t>Алманчинское</t>
  </si>
  <si>
    <t>97624405</t>
  </si>
  <si>
    <t>Большешатьминское</t>
  </si>
  <si>
    <t>97624410</t>
  </si>
  <si>
    <t>Исаковское</t>
  </si>
  <si>
    <t>97624420</t>
  </si>
  <si>
    <t>Караевское</t>
  </si>
  <si>
    <t>97624425</t>
  </si>
  <si>
    <t>Красноармейское</t>
  </si>
  <si>
    <t>97624430</t>
  </si>
  <si>
    <t>Пикшикское</t>
  </si>
  <si>
    <t>97624434</t>
  </si>
  <si>
    <t>Убеевское</t>
  </si>
  <si>
    <t>97624440</t>
  </si>
  <si>
    <t>Чадукасинское</t>
  </si>
  <si>
    <t>97624445</t>
  </si>
  <si>
    <t>Яншихово-Челлинское</t>
  </si>
  <si>
    <t>97624460</t>
  </si>
  <si>
    <t>Красночетайский муниципальный район</t>
  </si>
  <si>
    <t>97626000</t>
  </si>
  <si>
    <t>Акчикасинское</t>
  </si>
  <si>
    <t>97626405</t>
  </si>
  <si>
    <t>Атнарское</t>
  </si>
  <si>
    <t>97626415</t>
  </si>
  <si>
    <t>Большеатменское</t>
  </si>
  <si>
    <t>97626418</t>
  </si>
  <si>
    <t>Испуханское</t>
  </si>
  <si>
    <t>97626425</t>
  </si>
  <si>
    <t>Красночетайское</t>
  </si>
  <si>
    <t>97626430</t>
  </si>
  <si>
    <t>Пандиковское</t>
  </si>
  <si>
    <t>97626435</t>
  </si>
  <si>
    <t>Питеркинское</t>
  </si>
  <si>
    <t>97626440</t>
  </si>
  <si>
    <t>Староатайское</t>
  </si>
  <si>
    <t>97626445</t>
  </si>
  <si>
    <t>Хозанкинское</t>
  </si>
  <si>
    <t>97626450</t>
  </si>
  <si>
    <t>Штанашское</t>
  </si>
  <si>
    <t>97626455</t>
  </si>
  <si>
    <t>Мариинско-Посадский муниципальный район</t>
  </si>
  <si>
    <t>97629000</t>
  </si>
  <si>
    <t>Аксаринское</t>
  </si>
  <si>
    <t>97629445</t>
  </si>
  <si>
    <t>Бичуринское</t>
  </si>
  <si>
    <t>97629410</t>
  </si>
  <si>
    <t>Большешигаевское</t>
  </si>
  <si>
    <t>97629465</t>
  </si>
  <si>
    <t>Карабашское</t>
  </si>
  <si>
    <t>97629415</t>
  </si>
  <si>
    <t>Кугеевское</t>
  </si>
  <si>
    <t>97629420</t>
  </si>
  <si>
    <t>Мариинско-Посадское</t>
  </si>
  <si>
    <t>97629101</t>
  </si>
  <si>
    <t>97629430</t>
  </si>
  <si>
    <t>Первочурашевское</t>
  </si>
  <si>
    <t>97629435</t>
  </si>
  <si>
    <t>Приволжское</t>
  </si>
  <si>
    <t>97629425</t>
  </si>
  <si>
    <t>Сутчевское</t>
  </si>
  <si>
    <t>97629440</t>
  </si>
  <si>
    <t>Шоршельское</t>
  </si>
  <si>
    <t>97629450</t>
  </si>
  <si>
    <t>Эльбарусовское</t>
  </si>
  <si>
    <t>97629460</t>
  </si>
  <si>
    <t>Моргаушский муниципальный район</t>
  </si>
  <si>
    <t>97632000</t>
  </si>
  <si>
    <t>97632410</t>
  </si>
  <si>
    <t>Большесундырское</t>
  </si>
  <si>
    <t>97632420</t>
  </si>
  <si>
    <t>Ильинское</t>
  </si>
  <si>
    <t>97632425</t>
  </si>
  <si>
    <t>Кадикасинское</t>
  </si>
  <si>
    <t>97632430</t>
  </si>
  <si>
    <t>Моргаушское</t>
  </si>
  <si>
    <t>97632435</t>
  </si>
  <si>
    <t>Москакасинское</t>
  </si>
  <si>
    <t>97632440</t>
  </si>
  <si>
    <t>Орининское</t>
  </si>
  <si>
    <t>97632445</t>
  </si>
  <si>
    <t>Сятракасинское</t>
  </si>
  <si>
    <t>97632455</t>
  </si>
  <si>
    <t>Тораевское</t>
  </si>
  <si>
    <t>97632460</t>
  </si>
  <si>
    <t>Хорнойское</t>
  </si>
  <si>
    <t>97632463</t>
  </si>
  <si>
    <t>Чуманкасинское</t>
  </si>
  <si>
    <t>97632465</t>
  </si>
  <si>
    <t>Шатьмапосинское</t>
  </si>
  <si>
    <t>97632470</t>
  </si>
  <si>
    <t>Юнгинское</t>
  </si>
  <si>
    <t>97632480</t>
  </si>
  <si>
    <t>Юськасинское</t>
  </si>
  <si>
    <t>97632485</t>
  </si>
  <si>
    <t>Ярабайкасинское</t>
  </si>
  <si>
    <t>97632488</t>
  </si>
  <si>
    <t>Ярославское</t>
  </si>
  <si>
    <t>97632490</t>
  </si>
  <si>
    <t>Порецкий муниципальный район</t>
  </si>
  <si>
    <t>97635000</t>
  </si>
  <si>
    <t>Анастасовское</t>
  </si>
  <si>
    <t>97635405</t>
  </si>
  <si>
    <t>97635420</t>
  </si>
  <si>
    <t>Кудеихинское</t>
  </si>
  <si>
    <t>97635425</t>
  </si>
  <si>
    <t>Мишуковское</t>
  </si>
  <si>
    <t>97635430</t>
  </si>
  <si>
    <t>Напольновское</t>
  </si>
  <si>
    <t>97635435</t>
  </si>
  <si>
    <t>Никулинское</t>
  </si>
  <si>
    <t>97635440</t>
  </si>
  <si>
    <t>97635445</t>
  </si>
  <si>
    <t>Порецкое</t>
  </si>
  <si>
    <t>97635455</t>
  </si>
  <si>
    <t>Рындинское</t>
  </si>
  <si>
    <t>97635485</t>
  </si>
  <si>
    <t>Семеновское</t>
  </si>
  <si>
    <t>97635465</t>
  </si>
  <si>
    <t>Сиявское</t>
  </si>
  <si>
    <t>97635470</t>
  </si>
  <si>
    <t>Сыресинское</t>
  </si>
  <si>
    <t>97635480</t>
  </si>
  <si>
    <t>Урмарский муниципальный район</t>
  </si>
  <si>
    <t>97638000</t>
  </si>
  <si>
    <t>Арабосинское</t>
  </si>
  <si>
    <t>97638405</t>
  </si>
  <si>
    <t>Бишевское</t>
  </si>
  <si>
    <t>97638408</t>
  </si>
  <si>
    <t>Большечакинское</t>
  </si>
  <si>
    <t>97638410</t>
  </si>
  <si>
    <t>Большеяниковское</t>
  </si>
  <si>
    <t>97638415</t>
  </si>
  <si>
    <t>Ковалинское</t>
  </si>
  <si>
    <t>97638425</t>
  </si>
  <si>
    <t>Кудеснерское</t>
  </si>
  <si>
    <t>97638430</t>
  </si>
  <si>
    <t>Кульгешское</t>
  </si>
  <si>
    <t>97638432</t>
  </si>
  <si>
    <t>Мусирминское</t>
  </si>
  <si>
    <t>97638435</t>
  </si>
  <si>
    <t>Староурмарское</t>
  </si>
  <si>
    <t>97638440</t>
  </si>
  <si>
    <t>Тегешевское</t>
  </si>
  <si>
    <t>97638445</t>
  </si>
  <si>
    <t>Урмарское</t>
  </si>
  <si>
    <t>97638151</t>
  </si>
  <si>
    <t>Челкасинское</t>
  </si>
  <si>
    <t>97638450</t>
  </si>
  <si>
    <t>Чубаевское</t>
  </si>
  <si>
    <t>97638455</t>
  </si>
  <si>
    <t>Шигалинское</t>
  </si>
  <si>
    <t>97638460</t>
  </si>
  <si>
    <t>Шихабыловское</t>
  </si>
  <si>
    <t>97638462</t>
  </si>
  <si>
    <t>Шоркистринское</t>
  </si>
  <si>
    <t>97638465</t>
  </si>
  <si>
    <t>Цивильский муниципальный район</t>
  </si>
  <si>
    <t>97641000</t>
  </si>
  <si>
    <t>Богатыревское</t>
  </si>
  <si>
    <t>97641404</t>
  </si>
  <si>
    <t>Булдеевское</t>
  </si>
  <si>
    <t>97641412</t>
  </si>
  <si>
    <t>Второвурманкасинское</t>
  </si>
  <si>
    <t>97641440</t>
  </si>
  <si>
    <t>Игорварское</t>
  </si>
  <si>
    <t>97641420</t>
  </si>
  <si>
    <t>Конарское</t>
  </si>
  <si>
    <t>97641452</t>
  </si>
  <si>
    <t>Малоянгорчинское</t>
  </si>
  <si>
    <t>97641437</t>
  </si>
  <si>
    <t>Медикасинское</t>
  </si>
  <si>
    <t>97641432</t>
  </si>
  <si>
    <t>Михайловское</t>
  </si>
  <si>
    <t>97641434</t>
  </si>
  <si>
    <t>Опытное</t>
  </si>
  <si>
    <t>97641424</t>
  </si>
  <si>
    <t>Первостепановское</t>
  </si>
  <si>
    <t>97641408</t>
  </si>
  <si>
    <t>Поваркасинское</t>
  </si>
  <si>
    <t>97641444</t>
  </si>
  <si>
    <t>97641448</t>
  </si>
  <si>
    <t>Таушкасинское</t>
  </si>
  <si>
    <t>97641468</t>
  </si>
  <si>
    <t>Тувсинское</t>
  </si>
  <si>
    <t>97641464</t>
  </si>
  <si>
    <t>Цивильское</t>
  </si>
  <si>
    <t>97641101</t>
  </si>
  <si>
    <t>Чиричкасинское</t>
  </si>
  <si>
    <t>97641475</t>
  </si>
  <si>
    <t>Чурачикское</t>
  </si>
  <si>
    <t>97641480</t>
  </si>
  <si>
    <t>Чебоксарский муниципальный район</t>
  </si>
  <si>
    <t>97644000</t>
  </si>
  <si>
    <t>Абашевское</t>
  </si>
  <si>
    <t>97644404</t>
  </si>
  <si>
    <t>Акулевское</t>
  </si>
  <si>
    <t>97644408</t>
  </si>
  <si>
    <t>Атлашевское</t>
  </si>
  <si>
    <t>97644448</t>
  </si>
  <si>
    <t>Большекатрасьское</t>
  </si>
  <si>
    <t>97644416</t>
  </si>
  <si>
    <t>Вурман-Сюктерское</t>
  </si>
  <si>
    <t>97644420</t>
  </si>
  <si>
    <t>Ишакское</t>
  </si>
  <si>
    <t>97644428</t>
  </si>
  <si>
    <t>Ишлейское</t>
  </si>
  <si>
    <t>97644432</t>
  </si>
  <si>
    <t>Кугесьское</t>
  </si>
  <si>
    <t>97644442</t>
  </si>
  <si>
    <t>Кшаушское</t>
  </si>
  <si>
    <t>97644440</t>
  </si>
  <si>
    <t>Лапсарское</t>
  </si>
  <si>
    <t>97644444</t>
  </si>
  <si>
    <t>Сарабакасинское</t>
  </si>
  <si>
    <t>97644452</t>
  </si>
  <si>
    <t>Синьял-Покровское</t>
  </si>
  <si>
    <t>97644456</t>
  </si>
  <si>
    <t>Синьяльское</t>
  </si>
  <si>
    <t>97644460</t>
  </si>
  <si>
    <t>Сирмапосинское</t>
  </si>
  <si>
    <t>97644454</t>
  </si>
  <si>
    <t>Чиршкасинское</t>
  </si>
  <si>
    <t>97644482</t>
  </si>
  <si>
    <t>Шинерпосинское</t>
  </si>
  <si>
    <t>97644484</t>
  </si>
  <si>
    <t>Янышское</t>
  </si>
  <si>
    <t>97644488</t>
  </si>
  <si>
    <t>Шемуршинский муниципальный район</t>
  </si>
  <si>
    <t>97647000</t>
  </si>
  <si>
    <t>Бичурга-Баишевское</t>
  </si>
  <si>
    <t>97647410</t>
  </si>
  <si>
    <t>Большебуяновское</t>
  </si>
  <si>
    <t>97647417</t>
  </si>
  <si>
    <t>Карабай-Шемуршинское</t>
  </si>
  <si>
    <t>97647422</t>
  </si>
  <si>
    <t>Малобуяновское</t>
  </si>
  <si>
    <t>97647428</t>
  </si>
  <si>
    <t>Старочукальское</t>
  </si>
  <si>
    <t>97647442</t>
  </si>
  <si>
    <t>Трехбалтаевское</t>
  </si>
  <si>
    <t>97647448</t>
  </si>
  <si>
    <t>Чепкас-Никольское</t>
  </si>
  <si>
    <t>97647455</t>
  </si>
  <si>
    <t>Чукальское</t>
  </si>
  <si>
    <t>97647460</t>
  </si>
  <si>
    <t>Шемуршинское</t>
  </si>
  <si>
    <t>97647464</t>
  </si>
  <si>
    <t>Шумерлинский муниципальный район</t>
  </si>
  <si>
    <t>97650000</t>
  </si>
  <si>
    <t>Большеалгашинское</t>
  </si>
  <si>
    <t>97650405</t>
  </si>
  <si>
    <t>Егоркинское</t>
  </si>
  <si>
    <t>97650410</t>
  </si>
  <si>
    <t>Краснооктябрьское</t>
  </si>
  <si>
    <t>97650415</t>
  </si>
  <si>
    <t>Магаринское</t>
  </si>
  <si>
    <t>97650420</t>
  </si>
  <si>
    <t>Нижнекумашкинское</t>
  </si>
  <si>
    <t>97650430</t>
  </si>
  <si>
    <t>Русско-Алгашинское</t>
  </si>
  <si>
    <t>97650440</t>
  </si>
  <si>
    <t>Торханское</t>
  </si>
  <si>
    <t>97650445</t>
  </si>
  <si>
    <t>Туванское</t>
  </si>
  <si>
    <t>97650450</t>
  </si>
  <si>
    <t>Ходарское</t>
  </si>
  <si>
    <t>97650455</t>
  </si>
  <si>
    <t>Шумерлинское</t>
  </si>
  <si>
    <t>97650460</t>
  </si>
  <si>
    <t>Юманайское</t>
  </si>
  <si>
    <t>97650465</t>
  </si>
  <si>
    <t>Ядринский муниципальный район</t>
  </si>
  <si>
    <t>97653000</t>
  </si>
  <si>
    <t>97653410</t>
  </si>
  <si>
    <t>Большечурашевское</t>
  </si>
  <si>
    <t>97653415</t>
  </si>
  <si>
    <t>Большешемердянское</t>
  </si>
  <si>
    <t>97653420</t>
  </si>
  <si>
    <t>Иваньковское</t>
  </si>
  <si>
    <t>97653425</t>
  </si>
  <si>
    <t>Кильдишевское</t>
  </si>
  <si>
    <t>97653435</t>
  </si>
  <si>
    <t>Кукшумское</t>
  </si>
  <si>
    <t>97653440</t>
  </si>
  <si>
    <t>Малокарачкинское</t>
  </si>
  <si>
    <t>97653445</t>
  </si>
  <si>
    <t>Мочарское</t>
  </si>
  <si>
    <t>97653448</t>
  </si>
  <si>
    <t>Николаевское</t>
  </si>
  <si>
    <t>97653450</t>
  </si>
  <si>
    <t>Персирланское</t>
  </si>
  <si>
    <t>97653455</t>
  </si>
  <si>
    <t>Советское</t>
  </si>
  <si>
    <t>97653460</t>
  </si>
  <si>
    <t>Старотиньгешское</t>
  </si>
  <si>
    <t>97653465</t>
  </si>
  <si>
    <t>Стрелецкое</t>
  </si>
  <si>
    <t>97653470</t>
  </si>
  <si>
    <t>Хочашевское</t>
  </si>
  <si>
    <t>97653475</t>
  </si>
  <si>
    <t>Чебаковское</t>
  </si>
  <si>
    <t>97653480</t>
  </si>
  <si>
    <t>Ювановское</t>
  </si>
  <si>
    <t>97653485</t>
  </si>
  <si>
    <t>Ядринское</t>
  </si>
  <si>
    <t>97653101</t>
  </si>
  <si>
    <t>Ядринское сельское</t>
  </si>
  <si>
    <t>97653490</t>
  </si>
  <si>
    <t>Яльчикский муниципальный район</t>
  </si>
  <si>
    <t>97655000</t>
  </si>
  <si>
    <t>Большетаябинское</t>
  </si>
  <si>
    <t>97655405</t>
  </si>
  <si>
    <t>Большеяльчикское</t>
  </si>
  <si>
    <t>97655410</t>
  </si>
  <si>
    <t>Кильдюшевское</t>
  </si>
  <si>
    <t>97655415</t>
  </si>
  <si>
    <t>Лащ-Таябинское</t>
  </si>
  <si>
    <t>97655420</t>
  </si>
  <si>
    <t>Малотаябинское</t>
  </si>
  <si>
    <t>97655425</t>
  </si>
  <si>
    <t>Новошимкусское</t>
  </si>
  <si>
    <t>97655430</t>
  </si>
  <si>
    <t>Сабанчинское</t>
  </si>
  <si>
    <t>97655435</t>
  </si>
  <si>
    <t>Яльчикское</t>
  </si>
  <si>
    <t>97655440</t>
  </si>
  <si>
    <t>Янтиковское</t>
  </si>
  <si>
    <t>97655445</t>
  </si>
  <si>
    <t>Янтиковский муниципальный район</t>
  </si>
  <si>
    <t>97658000</t>
  </si>
  <si>
    <t>Алдиаровское</t>
  </si>
  <si>
    <t>97658405</t>
  </si>
  <si>
    <t>Индырчское</t>
  </si>
  <si>
    <t>97658410</t>
  </si>
  <si>
    <t>Можарское</t>
  </si>
  <si>
    <t>97658415</t>
  </si>
  <si>
    <t>Новобуяновское</t>
  </si>
  <si>
    <t>97658420</t>
  </si>
  <si>
    <t>Турмышское</t>
  </si>
  <si>
    <t>97658425</t>
  </si>
  <si>
    <t>Тюмеревское</t>
  </si>
  <si>
    <t>97658430</t>
  </si>
  <si>
    <t>Чутеевское</t>
  </si>
  <si>
    <t>97658435</t>
  </si>
  <si>
    <t>Шимкусское</t>
  </si>
  <si>
    <t>97658440</t>
  </si>
  <si>
    <t>97658445</t>
  </si>
  <si>
    <t>Яншихово-Норвашское</t>
  </si>
  <si>
    <t>97658450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</si>
  <si>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</si>
  <si>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</si>
  <si>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</si>
  <si>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</si>
  <si>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</si>
  <si>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</si>
  <si>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</si>
  <si>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</si>
  <si>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</si>
  <si>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</si>
  <si>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</si>
  <si>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</si>
  <si>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</si>
  <si>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</si>
  <si>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</si>
  <si>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01.01.2021</t>
  </si>
  <si>
    <t>31.12.2021</t>
  </si>
  <si>
    <t>REGION_ID</t>
  </si>
  <si>
    <t>REGION_NAME</t>
  </si>
  <si>
    <t>RST_ORG_ID</t>
  </si>
  <si>
    <t>ORG_NAME</t>
  </si>
  <si>
    <t>INN_NAME</t>
  </si>
  <si>
    <t>KPP_NAME</t>
  </si>
  <si>
    <t>ORG_START_DATE</t>
  </si>
  <si>
    <t>ORG_END_DATE</t>
  </si>
  <si>
    <t>2632</t>
  </si>
  <si>
    <t>30791606</t>
  </si>
  <si>
    <t>АО "ГУ ЖКХ"</t>
  </si>
  <si>
    <t>5116000922</t>
  </si>
  <si>
    <t>166045001</t>
  </si>
  <si>
    <t>30335229</t>
  </si>
  <si>
    <t>770401001</t>
  </si>
  <si>
    <t>26354790</t>
  </si>
  <si>
    <t>АО "Газпром газораспределение Чебоксары" (Санаторий "Волга")</t>
  </si>
  <si>
    <t>2128049998</t>
  </si>
  <si>
    <t>211631001</t>
  </si>
  <si>
    <t>26433806</t>
  </si>
  <si>
    <t>АО "Промтрактор-Вагон"</t>
  </si>
  <si>
    <t>2128701370</t>
  </si>
  <si>
    <t>212301001</t>
  </si>
  <si>
    <t>26354795</t>
  </si>
  <si>
    <t>АО "Санаторий "Чувашия"</t>
  </si>
  <si>
    <t>2129027450</t>
  </si>
  <si>
    <t>213001001</t>
  </si>
  <si>
    <t>28953157</t>
  </si>
  <si>
    <t>АО "Транснефть-Прикамье"</t>
  </si>
  <si>
    <t>1645000340</t>
  </si>
  <si>
    <t>165501001</t>
  </si>
  <si>
    <t>26354782</t>
  </si>
  <si>
    <t>АО "Чебоксарское ПО им. В.И.Чапаева"</t>
  </si>
  <si>
    <t>2130095159</t>
  </si>
  <si>
    <t>08-11-2011 00:00:00</t>
  </si>
  <si>
    <t>26319860</t>
  </si>
  <si>
    <t>АО "Чувашхлебопродукт" - филиал Чебоксарский элеватор</t>
  </si>
  <si>
    <t>2130092180</t>
  </si>
  <si>
    <t>213043001</t>
  </si>
  <si>
    <t>01-09-2011 00:00:00</t>
  </si>
  <si>
    <t>26776252</t>
  </si>
  <si>
    <t>АО Фирма "Август"</t>
  </si>
  <si>
    <t>5046001101</t>
  </si>
  <si>
    <t>210431001</t>
  </si>
  <si>
    <t>30982459</t>
  </si>
  <si>
    <t>АУ ЧР "Спортивная школа олимпийского резерва №3" Министерства физической культуры и спорта Чувашской Республики</t>
  </si>
  <si>
    <t>2124003713</t>
  </si>
  <si>
    <t>212401001</t>
  </si>
  <si>
    <t>27567057</t>
  </si>
  <si>
    <t>Акционерное общество "Ремонтно-эксплуатационное управление" филиал "Екатеринбургский", г. Екатеринбург</t>
  </si>
  <si>
    <t>7714783092</t>
  </si>
  <si>
    <t>667243001</t>
  </si>
  <si>
    <t>28794049</t>
  </si>
  <si>
    <t>БУ ЧР "Ибресинский психоневрологический интернат"</t>
  </si>
  <si>
    <t>2105002111</t>
  </si>
  <si>
    <t>210501001</t>
  </si>
  <si>
    <t>26433763</t>
  </si>
  <si>
    <t>БУ ЧР "Калининский психоневрологический интернат" Минздравсоцразвития Чувашской Республики</t>
  </si>
  <si>
    <t>2104002510</t>
  </si>
  <si>
    <t>210401001</t>
  </si>
  <si>
    <t>28546667</t>
  </si>
  <si>
    <t>ГУП "Чувашгаз"</t>
  </si>
  <si>
    <t>2128017682</t>
  </si>
  <si>
    <t>26808802</t>
  </si>
  <si>
    <t>Горьковская дирекция по тепловодоснабжению структурное подразделение Центральной дирекции по тепловодоснабжению - филиала ОАО "РЖД"</t>
  </si>
  <si>
    <t>7708503727</t>
  </si>
  <si>
    <t>525745041</t>
  </si>
  <si>
    <t>26354758</t>
  </si>
  <si>
    <t>ЗАО ПФ"Чебоксарскагропромтехсервис"</t>
  </si>
  <si>
    <t>2116470016</t>
  </si>
  <si>
    <t>211601001</t>
  </si>
  <si>
    <t>26434511</t>
  </si>
  <si>
    <t>МАУ "Опытный" Опытного сельского поселения Цивильского района Чувашской Республики</t>
  </si>
  <si>
    <t>2115904503</t>
  </si>
  <si>
    <t>211501001</t>
  </si>
  <si>
    <t>28816886</t>
  </si>
  <si>
    <t>МАУ ДО "ДЮСШ "ФСК Присурье"</t>
  </si>
  <si>
    <t>2119902659</t>
  </si>
  <si>
    <t>211901001</t>
  </si>
  <si>
    <t>26776449</t>
  </si>
  <si>
    <t>МП "ДЕЗ ЖКХ Ибресинского района"</t>
  </si>
  <si>
    <t>2105002961</t>
  </si>
  <si>
    <t>26354777</t>
  </si>
  <si>
    <t>МП "УК ЖКХ" МО "г.Канаш Чувашской Республики"</t>
  </si>
  <si>
    <t>2123008250</t>
  </si>
  <si>
    <t>31059322</t>
  </si>
  <si>
    <t>МП по МТС "Красночетайскагропромснаб"</t>
  </si>
  <si>
    <t>2110000617</t>
  </si>
  <si>
    <t>211001001</t>
  </si>
  <si>
    <t>26354772</t>
  </si>
  <si>
    <t>МУП "Алатырское ПОК и ТС"</t>
  </si>
  <si>
    <t>2122000210</t>
  </si>
  <si>
    <t>212201001</t>
  </si>
  <si>
    <t>31217009</t>
  </si>
  <si>
    <t>МУП "ЖКХ "Вурман-Сюктерское"</t>
  </si>
  <si>
    <t>2116003886</t>
  </si>
  <si>
    <t>30383253</t>
  </si>
  <si>
    <t>МУП "ЖКХ "Ишлейское"</t>
  </si>
  <si>
    <t>2116000701</t>
  </si>
  <si>
    <t>31223605</t>
  </si>
  <si>
    <t>МУП "ЖКХ "КАТРАСЬСКОЕ"</t>
  </si>
  <si>
    <t>2116003879</t>
  </si>
  <si>
    <t>30985464</t>
  </si>
  <si>
    <t>МУП "ЖКХ Алатырского района"</t>
  </si>
  <si>
    <t>2101006027</t>
  </si>
  <si>
    <t>210101001</t>
  </si>
  <si>
    <t>30934362</t>
  </si>
  <si>
    <t>МУП "Жилищно-коммунальное хозяйство "Атлашевское"</t>
  </si>
  <si>
    <t>2116003445</t>
  </si>
  <si>
    <t>30961236</t>
  </si>
  <si>
    <t>МУП "Жилищно-коммунальное хозяйство Козловского района"</t>
  </si>
  <si>
    <t>2107005654</t>
  </si>
  <si>
    <t>210701001</t>
  </si>
  <si>
    <t>26370830</t>
  </si>
  <si>
    <t>МУП "Коммунальные сети города Новочебоксарска"</t>
  </si>
  <si>
    <t>2124000310</t>
  </si>
  <si>
    <t>28977531</t>
  </si>
  <si>
    <t>МУП "ОПЖКХ" Порецкого района</t>
  </si>
  <si>
    <t>2113003207</t>
  </si>
  <si>
    <t>211301001</t>
  </si>
  <si>
    <t>30-08-2004 00:00:00</t>
  </si>
  <si>
    <t>31218375</t>
  </si>
  <si>
    <t>МУП "Тепло плюс"</t>
  </si>
  <si>
    <t>2118003232</t>
  </si>
  <si>
    <t>211801001</t>
  </si>
  <si>
    <t>31172050</t>
  </si>
  <si>
    <t>МУП "Теплосеть" муниципального образования города Чебоксары-столицы Чувашской Республики</t>
  </si>
  <si>
    <t>2130201760</t>
  </si>
  <si>
    <t>31324851</t>
  </si>
  <si>
    <t>МУП "Шумерлинское предприятие тепловодоснабжения и водоотведения"</t>
  </si>
  <si>
    <t>2125008930</t>
  </si>
  <si>
    <t>212501001</t>
  </si>
  <si>
    <t>31225812</t>
  </si>
  <si>
    <t>МУП "Юманайское ЖКХ"</t>
  </si>
  <si>
    <t>2118003225</t>
  </si>
  <si>
    <t>31004889</t>
  </si>
  <si>
    <t>МУП ЖКУ Мариинско-посадского городского поселения Мариинско-посадского района</t>
  </si>
  <si>
    <t>2111002575</t>
  </si>
  <si>
    <t>211101001</t>
  </si>
  <si>
    <t>30955451</t>
  </si>
  <si>
    <t>МУП ЖКУ Цивильского городского поселения Цивильского района</t>
  </si>
  <si>
    <t>2115005383</t>
  </si>
  <si>
    <t>31007385</t>
  </si>
  <si>
    <t>МУП ЖКУ Шоршелского сельского поселения Мариинско-Посадского района Чувашской Республики</t>
  </si>
  <si>
    <t>2111002582</t>
  </si>
  <si>
    <t>26354742</t>
  </si>
  <si>
    <t>МУП ЖКХ "Моргаушское" Моргаушского района</t>
  </si>
  <si>
    <t>2112000281</t>
  </si>
  <si>
    <t>211201001</t>
  </si>
  <si>
    <t>26370813</t>
  </si>
  <si>
    <t>МУП ЖКХ "Чурачики" администрации Чурачикского сельского поселения Цивильского района ЧР</t>
  </si>
  <si>
    <t>2115904052</t>
  </si>
  <si>
    <t>26354732</t>
  </si>
  <si>
    <t>МУП ЖКХ Красноармейского района</t>
  </si>
  <si>
    <t>2109000362</t>
  </si>
  <si>
    <t>210901001</t>
  </si>
  <si>
    <t>26776242</t>
  </si>
  <si>
    <t>МУП Урмарского "Урмарытеплосеть"</t>
  </si>
  <si>
    <t>2114903137</t>
  </si>
  <si>
    <t>211401001</t>
  </si>
  <si>
    <t>28467247</t>
  </si>
  <si>
    <t>МУП города Шумерли "Коммунальник"</t>
  </si>
  <si>
    <t>2125008383</t>
  </si>
  <si>
    <t>26354781</t>
  </si>
  <si>
    <t>МУП"Теплоэнерго"</t>
  </si>
  <si>
    <t>2125005784</t>
  </si>
  <si>
    <t>28508570</t>
  </si>
  <si>
    <t>ОАО "5 арсенал"</t>
  </si>
  <si>
    <t>2122006437</t>
  </si>
  <si>
    <t>20-11-2009 00:00:00</t>
  </si>
  <si>
    <t>27567670</t>
  </si>
  <si>
    <t>ОАО "Комбинат автомобильных фургонов"</t>
  </si>
  <si>
    <t>2125000440</t>
  </si>
  <si>
    <t>212550001</t>
  </si>
  <si>
    <t>26370822</t>
  </si>
  <si>
    <t>ОАО "Коммунальник"</t>
  </si>
  <si>
    <t>2117021856</t>
  </si>
  <si>
    <t>211701001</t>
  </si>
  <si>
    <t>26361074</t>
  </si>
  <si>
    <t>ОАО "Росспиртпром" (филиал - "Ликероводочный завод "Чебоксарский")</t>
  </si>
  <si>
    <t>7730130125</t>
  </si>
  <si>
    <t>212902001</t>
  </si>
  <si>
    <t>26322516</t>
  </si>
  <si>
    <t>ОАО "Северо-западные магистральные нефтепроводы"</t>
  </si>
  <si>
    <t>168150001</t>
  </si>
  <si>
    <t>26354785</t>
  </si>
  <si>
    <t>ОАО "Тароупаковка"</t>
  </si>
  <si>
    <t>2127007963</t>
  </si>
  <si>
    <t>27567312</t>
  </si>
  <si>
    <t>ОАО "Чебоксарская керамика"</t>
  </si>
  <si>
    <t>2126000757</t>
  </si>
  <si>
    <t>31020936</t>
  </si>
  <si>
    <t>ОАО "Чебоксарский электротехнический завод"</t>
  </si>
  <si>
    <t>2129006972</t>
  </si>
  <si>
    <t>212901001</t>
  </si>
  <si>
    <t>26358463</t>
  </si>
  <si>
    <t>ОАО междугородной и международной электрической связи "Ростелеком" (филиал в Чувашской Республике)</t>
  </si>
  <si>
    <t>5260901817</t>
  </si>
  <si>
    <t>213002001</t>
  </si>
  <si>
    <t>28423166</t>
  </si>
  <si>
    <t>ООО "АГРОТЕХХИМСЕРВИС"</t>
  </si>
  <si>
    <t>2103001867</t>
  </si>
  <si>
    <t>210301001</t>
  </si>
  <si>
    <t>26642063</t>
  </si>
  <si>
    <t>ООО "Аверс"</t>
  </si>
  <si>
    <t>2130061336</t>
  </si>
  <si>
    <t>26642044</t>
  </si>
  <si>
    <t>ООО "Алатырская бумажная фабрика"</t>
  </si>
  <si>
    <t>2122003073</t>
  </si>
  <si>
    <t>26778150</t>
  </si>
  <si>
    <t>ООО "ДорТехСервис"</t>
  </si>
  <si>
    <t>2106006165</t>
  </si>
  <si>
    <t>27727688</t>
  </si>
  <si>
    <t>ООО "Жилищно-коммунальное хозяйство Алатырского района"</t>
  </si>
  <si>
    <t>2101005841</t>
  </si>
  <si>
    <t>28-12-2011 00:00:00</t>
  </si>
  <si>
    <t>26936634</t>
  </si>
  <si>
    <t>ООО "Исток"</t>
  </si>
  <si>
    <t>2110051516</t>
  </si>
  <si>
    <t>26641746</t>
  </si>
  <si>
    <t>ООО "КБО"</t>
  </si>
  <si>
    <t>2115905320</t>
  </si>
  <si>
    <t>26354776</t>
  </si>
  <si>
    <t>ООО "Канашский завод технологической оснастки"</t>
  </si>
  <si>
    <t>2123008677</t>
  </si>
  <si>
    <t>30828950</t>
  </si>
  <si>
    <t>ООО "КлиматСфера"</t>
  </si>
  <si>
    <t>2130036700</t>
  </si>
  <si>
    <t>26499380</t>
  </si>
  <si>
    <t>ООО "Комбинат строительных материалов"</t>
  </si>
  <si>
    <t>2123006648</t>
  </si>
  <si>
    <t>27306988</t>
  </si>
  <si>
    <t>ООО "Коммунальник"</t>
  </si>
  <si>
    <t>2121002856</t>
  </si>
  <si>
    <t>212101001</t>
  </si>
  <si>
    <t>26319863</t>
  </si>
  <si>
    <t>ООО "Коммунальные технологии"</t>
  </si>
  <si>
    <t>2128051193</t>
  </si>
  <si>
    <t>26777086</t>
  </si>
  <si>
    <t>ООО "Коммунальный сервис"</t>
  </si>
  <si>
    <t>2108007245</t>
  </si>
  <si>
    <t>210801001</t>
  </si>
  <si>
    <t>26641660</t>
  </si>
  <si>
    <t>ООО "Коммунальщик"</t>
  </si>
  <si>
    <t>2107902870</t>
  </si>
  <si>
    <t>26354743</t>
  </si>
  <si>
    <t>ООО "Котельные и тепловые сети"</t>
  </si>
  <si>
    <t>2113004144</t>
  </si>
  <si>
    <t>24-12-2005 00:00:00</t>
  </si>
  <si>
    <t>26776258</t>
  </si>
  <si>
    <t>ООО "Март"</t>
  </si>
  <si>
    <t>2104006145</t>
  </si>
  <si>
    <t>28497481</t>
  </si>
  <si>
    <t>ООО "Маштехсервис"</t>
  </si>
  <si>
    <t>2130145434</t>
  </si>
  <si>
    <t>28422099</t>
  </si>
  <si>
    <t>ООО "МежРегионТоргЦентр"</t>
  </si>
  <si>
    <t>2127323180</t>
  </si>
  <si>
    <t>30802161</t>
  </si>
  <si>
    <t>ООО "Монтажно-наладочная фирма "Энергосервис"</t>
  </si>
  <si>
    <t>2115903891</t>
  </si>
  <si>
    <t>28815596</t>
  </si>
  <si>
    <t>ООО "НОВОЕ СЕЛО"</t>
  </si>
  <si>
    <t>2116002674</t>
  </si>
  <si>
    <t>26642083</t>
  </si>
  <si>
    <t>ООО "ПМК-4"</t>
  </si>
  <si>
    <t>2116495557</t>
  </si>
  <si>
    <t>26642115</t>
  </si>
  <si>
    <t>ООО "Потенциал"</t>
  </si>
  <si>
    <t>2115902739</t>
  </si>
  <si>
    <t>28264036</t>
  </si>
  <si>
    <t>ООО "РЭУ"</t>
  </si>
  <si>
    <t>2129053154</t>
  </si>
  <si>
    <t>26354755</t>
  </si>
  <si>
    <t>ООО "Регион"</t>
  </si>
  <si>
    <t>2115902471</t>
  </si>
  <si>
    <t>28068503</t>
  </si>
  <si>
    <t>ООО "СУОР"</t>
  </si>
  <si>
    <t>2127311917</t>
  </si>
  <si>
    <t>26436727</t>
  </si>
  <si>
    <t>ООО "Санаторно-курортный комплекс "Волжанка"</t>
  </si>
  <si>
    <t>2116002498</t>
  </si>
  <si>
    <t>26642061</t>
  </si>
  <si>
    <t>ООО "Строитель"</t>
  </si>
  <si>
    <t>2125003804</t>
  </si>
  <si>
    <t>30390869</t>
  </si>
  <si>
    <t>ООО "СтройТехМонтаж"</t>
  </si>
  <si>
    <t>2130109524</t>
  </si>
  <si>
    <t>26642055</t>
  </si>
  <si>
    <t>ООО "Стройсервис"</t>
  </si>
  <si>
    <t>2123008853</t>
  </si>
  <si>
    <t>26642035</t>
  </si>
  <si>
    <t>ООО "Стройэнергосервис"</t>
  </si>
  <si>
    <t>2120003053</t>
  </si>
  <si>
    <t>212001001</t>
  </si>
  <si>
    <t>31442741</t>
  </si>
  <si>
    <t>ООО "Т-Энерго"</t>
  </si>
  <si>
    <t>2130174964</t>
  </si>
  <si>
    <t>26642129</t>
  </si>
  <si>
    <t>ООО "Тепло"</t>
  </si>
  <si>
    <t>2124020162</t>
  </si>
  <si>
    <t>26776249</t>
  </si>
  <si>
    <t>ООО "ТеплоКомфорт"</t>
  </si>
  <si>
    <t>2104007893</t>
  </si>
  <si>
    <t>26783617</t>
  </si>
  <si>
    <t>ООО "ТеплоСфера"</t>
  </si>
  <si>
    <t>2130062330</t>
  </si>
  <si>
    <t>26319876</t>
  </si>
  <si>
    <t>ООО "Тепловодоканал"</t>
  </si>
  <si>
    <t>2102421361</t>
  </si>
  <si>
    <t>210201001</t>
  </si>
  <si>
    <t>28420826</t>
  </si>
  <si>
    <t>ООО "Теплоком"</t>
  </si>
  <si>
    <t>2130126537</t>
  </si>
  <si>
    <t>26642221</t>
  </si>
  <si>
    <t>ООО "Теплоснаб"</t>
  </si>
  <si>
    <t>2107903471</t>
  </si>
  <si>
    <t>26354740</t>
  </si>
  <si>
    <t>ООО "Теплоэнерго"</t>
  </si>
  <si>
    <t>2111007580</t>
  </si>
  <si>
    <t>28436388</t>
  </si>
  <si>
    <t>ООО "Теплоэнергосервис"</t>
  </si>
  <si>
    <t>2103006551</t>
  </si>
  <si>
    <t>27592155</t>
  </si>
  <si>
    <t>ООО "Теплоэнергосети"</t>
  </si>
  <si>
    <t>2116497811</t>
  </si>
  <si>
    <t>28060680</t>
  </si>
  <si>
    <t>ООО "УК "Первая площадка"</t>
  </si>
  <si>
    <t>2130109549</t>
  </si>
  <si>
    <t>26354761</t>
  </si>
  <si>
    <t>ООО "УК "Сельский комфорт"</t>
  </si>
  <si>
    <t>2116499022</t>
  </si>
  <si>
    <t>28460191</t>
  </si>
  <si>
    <t>ООО "УК ЖКХ "Канашская"</t>
  </si>
  <si>
    <t>2123013797</t>
  </si>
  <si>
    <t>30-11-2014 00:00:00</t>
  </si>
  <si>
    <t>28069743</t>
  </si>
  <si>
    <t>ООО "Управляющая компания "Коммунальщик"</t>
  </si>
  <si>
    <t>2109903460</t>
  </si>
  <si>
    <t>10-05-2011 00:00:00</t>
  </si>
  <si>
    <t>27296578</t>
  </si>
  <si>
    <t>ООО "Уют"</t>
  </si>
  <si>
    <t>2116499424</t>
  </si>
  <si>
    <t>28798393</t>
  </si>
  <si>
    <t>ООО "Фирма Три АсС"</t>
  </si>
  <si>
    <t>2129030140</t>
  </si>
  <si>
    <t>28983235</t>
  </si>
  <si>
    <t>ООО "ЧМКФ "Вавилон"</t>
  </si>
  <si>
    <t>2129030703</t>
  </si>
  <si>
    <t>28494013</t>
  </si>
  <si>
    <t>ООО "Чувашгосснаб"</t>
  </si>
  <si>
    <t>2130085016</t>
  </si>
  <si>
    <t>26776221</t>
  </si>
  <si>
    <t>ООО "ЭК-Котельная"</t>
  </si>
  <si>
    <t>2111006474</t>
  </si>
  <si>
    <t>30845215</t>
  </si>
  <si>
    <t>ООО "ЭнергоСистемы"</t>
  </si>
  <si>
    <t>2130177933</t>
  </si>
  <si>
    <t>28423156</t>
  </si>
  <si>
    <t>ООО "ЭнергоТранзит"</t>
  </si>
  <si>
    <t>2130074832</t>
  </si>
  <si>
    <t>26354779</t>
  </si>
  <si>
    <t>ООО "Энергосервис"</t>
  </si>
  <si>
    <t>2124027489</t>
  </si>
  <si>
    <t>26432379</t>
  </si>
  <si>
    <t>ООО "Юманайское ЖКХ"</t>
  </si>
  <si>
    <t>2118002454</t>
  </si>
  <si>
    <t>26776442</t>
  </si>
  <si>
    <t>ООО "Ядринский машиностроительный завод-Энерго"</t>
  </si>
  <si>
    <t>2119005472</t>
  </si>
  <si>
    <t>26642077</t>
  </si>
  <si>
    <t>ООО ПКФ "Регион"</t>
  </si>
  <si>
    <t>2128015780</t>
  </si>
  <si>
    <t>26641509</t>
  </si>
  <si>
    <t>ООО Управляющая компания "Жилище"</t>
  </si>
  <si>
    <t>2102421428</t>
  </si>
  <si>
    <t>28442450</t>
  </si>
  <si>
    <t>ПАО "Ростелеком"</t>
  </si>
  <si>
    <t>7707049388</t>
  </si>
  <si>
    <t>784001001</t>
  </si>
  <si>
    <t>28830489</t>
  </si>
  <si>
    <t>ПАО "Т плюс" Филиал « Марий Эл и Чувашии»</t>
  </si>
  <si>
    <t>6315376946</t>
  </si>
  <si>
    <t>26379288</t>
  </si>
  <si>
    <t>ПАО "Химпром"</t>
  </si>
  <si>
    <t>2124009521</t>
  </si>
  <si>
    <t>28980669</t>
  </si>
  <si>
    <t>Публичное акционерное общество "Т Плюс", Красногорский район Московской области</t>
  </si>
  <si>
    <t>502401001</t>
  </si>
  <si>
    <t>08-07-2015 00:00:00</t>
  </si>
  <si>
    <t>28428111</t>
  </si>
  <si>
    <t>СПОК "Дружба"</t>
  </si>
  <si>
    <t>2116858105</t>
  </si>
  <si>
    <t>28257725</t>
  </si>
  <si>
    <t>ТСЖ "Сфера"</t>
  </si>
  <si>
    <t>2115904768</t>
  </si>
  <si>
    <t>26370778</t>
  </si>
  <si>
    <t>ФКУ "ИК № 5 УФСИН по Чувашской Республике - Чувашии"</t>
  </si>
  <si>
    <t>2107003946</t>
  </si>
  <si>
    <t>26796651</t>
  </si>
  <si>
    <t>Филиал ПАО "РусГидро" - "Чебоксарская ГЭС"</t>
  </si>
  <si>
    <t>2460066195</t>
  </si>
  <si>
    <t>212402001</t>
  </si>
  <si>
    <t>31289614</t>
  </si>
  <si>
    <t>Филиал в Чувашской Республике ПАО «Ростелеком»</t>
  </si>
  <si>
    <t>27565977</t>
  </si>
  <si>
    <t>Ядринское МПП ЖКХ</t>
  </si>
  <si>
    <t>2119000178</t>
  </si>
  <si>
    <t>WARM</t>
  </si>
  <si>
    <t>Государственная служба Чувашской Республики по конкурентной политике и тарифам</t>
  </si>
  <si>
    <t>24.11.2020</t>
  </si>
  <si>
    <t>44-22/тп</t>
  </si>
  <si>
    <t>428022, Чувашская Республика, город Чебоксары, ул. А.Г. Николаева, 41</t>
  </si>
  <si>
    <t>Щепелев Алексей Анатольевич</t>
  </si>
  <si>
    <t>Голубева Марина Алексеевна</t>
  </si>
  <si>
    <t>ведущий экономист</t>
  </si>
  <si>
    <t>8(8352)708-117</t>
  </si>
  <si>
    <t>golubevama@chebteplo.ru</t>
  </si>
  <si>
    <t>О</t>
  </si>
  <si>
    <t>Город Чебоксары, Город Чебоксары (97701000);</t>
  </si>
  <si>
    <t>Плата за подключение (технологическое подключение) к системе теплоснабжения, в случае если подключаемая тепловая нагрузка не превышает 0,1 Гкал/час</t>
  </si>
  <si>
    <t>Плата за подключение (технологическое подключение) к системе теплоснабжения (П1)</t>
  </si>
  <si>
    <t>Плата за подключение к системе теплоснабжения муниципального унитарного предприятия «Теплосеть» муниципального образования  города Чебоксары – столицы Чувашской Респуб-лики в расчете на единицу мощности подключаемой тепловой нагрузки, в случае если подклю-чаемая тепловая нагрузка объекта капитального строительства заявителя, в том числе за-стройщика,  более  0,1 Гкал/ч и не превышает 1,5 Гкал/ч</t>
  </si>
  <si>
    <t>Плата за подключение к системе теплоснабжения муниципального унитарного предприятия «Теплосеть» муниципального образования  города Чебоксары – столицы Чувашской Респуб-лики в расчете на единицу мощности подключаемой тепловой нагрузки, в случае если подклю-чаемая тепловая нагрузка объекта капитального строительства заявителя, в том числе за-стройщика,  превышает 1,5 Гкал/ч при наличии технической возможности подключения</t>
  </si>
  <si>
    <t>http://chteplo.ru/poryadok-podklyucheniya-k-sistemam-gvs-i-teplosnabzheniya</t>
  </si>
  <si>
    <t>http://chteplo.ru</t>
  </si>
  <si>
    <t>https://portal.eias.ru/Portal/DownloadPage.aspx?type=12&amp;guid=23731a36-659a-4ef8-8aa9-634d3b5eedcb</t>
  </si>
  <si>
    <t>8(8352)595920</t>
  </si>
  <si>
    <t>ул. А.Г. Николаева, 41</t>
  </si>
  <si>
    <t>c 07:30 до 16:30</t>
  </si>
  <si>
    <t>https://portal.eias.ru/Portal/DownloadPage.aspx?type=12&amp;guid=eb3d527b-88d6-4fe2-ba88-e25e1c6b35e2</t>
  </si>
  <si>
    <t>http://publication.pravo.gov.ru/Document/View/2101202012140001</t>
  </si>
  <si>
    <t>https://portal.eias.ru/Portal/DownloadPage.aspx?type=12&amp;guid=fd948684-27e7-4223-aa8c-a702bbf38eb3</t>
  </si>
  <si>
    <t>15.12.2020 12:44:25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</si>
</sst>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 #,##0\ &quot;₽&quot;_-;\-* #,##0\ &quot;₽&quot;_-;_-* &quot;-&quot;\ &quot;₽&quot;_-;_-@_-"/>
    <numFmt numFmtId="44" formatCode="_-* #,##0.00\ &quot;₽&quot;_-;\-* #,##0.00\ &quot;₽&quot;_-;_-* &quot;-&quot;??\ &quot;₽&quot;_-;_-@_-"/>
    <numFmt numFmtId="164" formatCode="_-* #,##0\ _₽_-;\-* #,##0\ _₽_-;_-* &quot;-&quot;\ _₽_-;_-@_-"/>
    <numFmt numFmtId="165" formatCode="_-* #,##0.00\ _₽_-;\-* #,##0.00\ _₽_-;_-* &quot;-&quot;??\ _₽_-;_-@_-"/>
    <numFmt numFmtId="166" formatCode="&quot;$&quot;#,##0_);[Red]\(&quot;$&quot;#,##0\)"/>
    <numFmt numFmtId="167" formatCode="#,##0.000"/>
    <numFmt numFmtId="168" formatCode="_-* #,##0.00[$€-1]_-;\-* #,##0.00[$€-1]_-;_-* &quot;-&quot;??[$€-1]_-"/>
    <numFmt numFmtId="169" formatCode="000000"/>
    <numFmt numFmtId="170" formatCode="#,##0.0"/>
    <numFmt numFmtId="171"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68"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6" fontId="8" fillId="0" borderId="0" applyFont="0" applyFill="0" applyBorder="0" applyAlignment="0" applyProtection="0"/>
    <xf numFmtId="170" fontId="10" fillId="2" borderId="0">
      <protection locked="0"/>
    </xf>
    <xf numFmtId="0" fontId="19" fillId="0" borderId="0" applyFill="0" applyBorder="0" applyProtection="0">
      <alignment vertical="center"/>
    </xf>
    <xf numFmtId="167" fontId="10" fillId="2" borderId="0">
      <protection locked="0"/>
    </xf>
    <xf numFmtId="171"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165" fontId="41" fillId="0" borderId="0" applyFont="0" applyFill="0" applyBorder="0" applyAlignment="0" applyProtection="0"/>
    <xf numFmtId="164"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24">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9" fontId="10" fillId="0" borderId="5" xfId="54" applyNumberFormat="1" applyFont="1" applyFill="1" applyBorder="1" applyAlignment="1" applyProtection="1">
      <alignment horizontal="center" vertical="center" wrapText="1"/>
    </xf>
    <xf numFmtId="169"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7"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8" xfId="53" applyNumberFormat="1" applyFont="1" applyFill="1" applyBorder="1" applyAlignment="1" applyProtection="1">
      <alignment horizontal="center"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7"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10" fillId="9" borderId="5" xfId="54" applyNumberFormat="1" applyFont="1" applyFill="1" applyBorder="1" applyAlignment="1" applyProtection="1">
      <alignment horizontal="left" vertical="center" wrapText="1"/>
      <protection locked="0"/>
    </xf>
    <xf numFmtId="167" fontId="10" fillId="0" borderId="5" xfId="30" applyNumberFormat="1" applyFont="1" applyFill="1" applyBorder="1" applyAlignment="1" applyProtection="1">
      <alignment horizontal="right" vertical="center" wrapText="1"/>
    </xf>
    <xf numFmtId="167"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74" fillId="9" borderId="13" xfId="30" applyNumberFormat="1" applyFont="1" applyFill="1" applyBorder="1" applyAlignment="1" applyProtection="1">
      <alignment horizontal="left" vertical="center" wrapText="1"/>
      <protection locked="0"/>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10" fillId="0" borderId="5" xfId="53" applyNumberFormat="1"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0" fontId="10" fillId="8" borderId="5" xfId="52" applyNumberFormat="1" applyFont="1" applyFill="1" applyBorder="1" applyAlignment="1" applyProtection="1">
      <alignment horizontal="left" vertical="center" wrapText="1" indent="1"/>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167" fontId="0" fillId="2" borderId="5" xfId="0" applyNumberFormat="1" applyFill="1" applyBorder="1" applyAlignment="1" applyProtection="1">
      <alignment horizontal="right" vertical="center"/>
      <protection locked="0"/>
    </xf>
    <xf numFmtId="0" fontId="74" fillId="9" borderId="5" xfId="30" applyNumberFormat="1" applyFont="1" applyFill="1" applyBorder="1" applyAlignment="1" applyProtection="1">
      <alignment horizontal="left" vertical="center" wrapText="1"/>
      <protection locked="0"/>
    </xf>
    <xf numFmtId="49" fontId="0" fillId="9" borderId="5" xfId="30" applyNumberFormat="1" applyFont="1" applyFill="1" applyBorder="1" applyAlignment="1" applyProtection="1">
      <alignment horizontal="left" vertical="center" wrapText="1" indent="3"/>
      <protection locked="0"/>
    </xf>
    <xf numFmtId="0" fontId="0" fillId="0" borderId="0" xfId="0" applyNumberFormat="1">
      <alignment vertical="top"/>
    </xf>
    <xf numFmtId="49" fontId="0" fillId="12" borderId="47" xfId="0" applyFont="1" applyFill="1" applyBorder="1" applyAlignment="1">
      <alignment horizontal="center" vertical="center"/>
    </xf>
    <xf numFmtId="0" fontId="22" fillId="0" borderId="0" xfId="22" applyFont="1" applyFill="1" applyBorder="1" applyAlignment="1" applyProtection="1">
      <alignment horizontal="left" vertical="top" wrapText="1"/>
    </xf>
    <xf numFmtId="49" fontId="74" fillId="0" borderId="0" xfId="30" applyNumberFormat="1" applyFont="1" applyBorder="1" applyProtection="1">
      <alignment vertical="top"/>
    </xf>
    <xf numFmtId="49" fontId="0" fillId="0" borderId="0" xfId="0" applyBorder="1">
      <alignment vertical="top"/>
    </xf>
    <xf numFmtId="0" fontId="18" fillId="7" borderId="0" xfId="43" applyNumberFormat="1" applyFont="1" applyFill="1" applyBorder="1" applyAlignment="1">
      <alignment horizontal="justify" vertical="top" wrapText="1"/>
    </xf>
    <xf numFmtId="49" fontId="74" fillId="0" borderId="0" xfId="30" applyNumberFormat="1" applyBorder="1" applyAlignment="1" applyProtection="1">
      <alignment vertical="center"/>
    </xf>
    <xf numFmtId="0" fontId="22" fillId="0" borderId="0" xfId="22" applyFont="1" applyFill="1" applyBorder="1" applyAlignment="1" applyProtection="1">
      <alignment horizontal="right" vertical="top" wrapText="1" indent="1"/>
    </xf>
    <xf numFmtId="0" fontId="22" fillId="0" borderId="0" xfId="22" applyFont="1" applyFill="1" applyBorder="1" applyAlignment="1" applyProtection="1">
      <alignment horizontal="right" vertical="top" wrapText="1"/>
    </xf>
    <xf numFmtId="49" fontId="18" fillId="7" borderId="0" xfId="43" applyFont="1" applyFill="1" applyBorder="1" applyAlignment="1">
      <alignment horizontal="left" wrapText="1"/>
    </xf>
    <xf numFmtId="49" fontId="18"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69" fontId="10" fillId="0" borderId="13" xfId="54" applyNumberFormat="1" applyFont="1" applyFill="1" applyBorder="1" applyAlignment="1" applyProtection="1">
      <alignment horizontal="center" vertical="center" wrapText="1"/>
    </xf>
    <xf numFmtId="169" fontId="10" fillId="0" borderId="14" xfId="54" applyNumberFormat="1" applyFont="1" applyFill="1" applyBorder="1" applyAlignment="1" applyProtection="1">
      <alignment horizontal="center" vertical="center" wrapText="1"/>
    </xf>
    <xf numFmtId="169"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107" fillId="0" borderId="0" xfId="0" applyNumberFormat="1" applyFont="1" applyFill="1" applyBorder="1" applyAlignment="1">
      <alignment horizontal="right" vertical="center"/>
    </xf>
    <xf numFmtId="0" fontId="107" fillId="0" borderId="0" xfId="0" applyNumberFormat="1" applyFont="1" applyFill="1" applyBorder="1" applyAlignment="1" applyProtection="1">
      <alignment horizontal="center"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49" fontId="33"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49"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0" fillId="0" borderId="0" xfId="0" applyNumberFormat="1" applyAlignment="1">
      <alignment horizontal="left" vertical="top" wrapText="1"/>
    </xf>
    <xf numFmtId="0" fontId="10" fillId="8" borderId="5" xfId="33" applyNumberFormat="1" applyFont="1" applyFill="1" applyBorder="1" applyAlignment="1" applyProtection="1">
      <alignment horizontal="left" vertical="center" wrapText="1"/>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0" fontId="0" fillId="8" borderId="5" xfId="0" applyNumberFormat="1" applyFill="1" applyBorder="1" applyAlignment="1" applyProtection="1">
      <alignment horizontal="lef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0" borderId="16"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16" xfId="54" applyNumberFormat="1" applyFont="1" applyFill="1" applyBorder="1" applyAlignment="1" applyProtection="1">
      <alignment horizontal="left" vertical="center" wrapText="1" indent="4"/>
      <protection locked="0"/>
    </xf>
    <xf numFmtId="49" fontId="10" fillId="2" borderId="28" xfId="54" applyNumberFormat="1" applyFont="1" applyFill="1" applyBorder="1" applyAlignment="1" applyProtection="1">
      <alignment horizontal="left" vertical="center" wrapText="1" indent="4"/>
      <protection locked="0"/>
    </xf>
    <xf numFmtId="49" fontId="10" fillId="2" borderId="26" xfId="54" applyNumberFormat="1" applyFont="1" applyFill="1" applyBorder="1" applyAlignment="1" applyProtection="1">
      <alignment horizontal="left" vertical="center" wrapText="1" indent="4"/>
      <protection locked="0"/>
    </xf>
    <xf numFmtId="0" fontId="0" fillId="7" borderId="5" xfId="102" applyNumberFormat="1"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28"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41" fillId="0" borderId="5" xfId="54" applyFont="1" applyFill="1" applyBorder="1" applyAlignment="1" applyProtection="1">
      <alignment horizontal="left" vertical="center" wrapTex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10" fillId="0" borderId="13" xfId="54" applyNumberFormat="1" applyFont="1" applyFill="1" applyBorder="1" applyAlignment="1" applyProtection="1">
      <alignment horizontal="left"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34</xdr:row>
      <xdr:rowOff>0</xdr:rowOff>
    </xdr:from>
    <xdr:to>
      <xdr:col>28</xdr:col>
      <xdr:colOff>228600</xdr:colOff>
      <xdr:row>34</xdr:row>
      <xdr:rowOff>190500</xdr:rowOff>
    </xdr:to>
    <xdr:grpSp>
      <xdr:nvGrpSpPr>
        <xdr:cNvPr id="4" name="shCalendar" hidden="1"/>
        <xdr:cNvGrpSpPr>
          <a:grpSpLocks/>
        </xdr:cNvGrpSpPr>
      </xdr:nvGrpSpPr>
      <xdr:grpSpPr bwMode="auto">
        <a:xfrm>
          <a:off x="15706725" y="55911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xdr:cNvGrpSpPr>
          <a:grpSpLocks/>
        </xdr:cNvGrpSpPr>
      </xdr:nvGrpSpPr>
      <xdr:grpSpPr bwMode="auto">
        <a:xfrm>
          <a:off x="7219950" y="3371850"/>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195" t="s">
        <v>491</v>
      </c>
      <c r="G2" s="1196"/>
      <c r="H2" s="1197"/>
      <c r="I2" s="436"/>
    </row>
    <row r="3" spans="1:20" ht="3" customHeight="1"/>
    <row r="4" spans="1:20" s="190" customFormat="1" ht="11.25">
      <c r="A4" s="214"/>
      <c r="B4" s="214"/>
      <c r="C4" s="214"/>
      <c r="D4" s="214"/>
      <c r="F4" s="1158" t="s">
        <v>454</v>
      </c>
      <c r="G4" s="1158"/>
      <c r="H4" s="1158"/>
      <c r="I4" s="1198"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198"/>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14.12.2020</v>
      </c>
      <c r="I7" s="196" t="s">
        <v>493</v>
      </c>
      <c r="J7" s="334"/>
      <c r="K7" s="214"/>
      <c r="L7" s="214"/>
      <c r="M7" s="214"/>
      <c r="N7" s="214"/>
      <c r="O7" s="214"/>
      <c r="P7" s="214"/>
      <c r="Q7" s="214"/>
      <c r="R7" s="214"/>
      <c r="S7" s="214"/>
      <c r="T7" s="214"/>
    </row>
    <row r="8" spans="1:20" s="190" customFormat="1" ht="45">
      <c r="A8" s="1199">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199"/>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199"/>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199"/>
      <c r="B11" s="1199">
        <v>1</v>
      </c>
      <c r="C11" s="344"/>
      <c r="D11" s="344"/>
      <c r="F11" s="335" t="str">
        <f>"4."&amp;mergeValue(A11) &amp;"."&amp;mergeValue(B11)</f>
        <v>4.1.1</v>
      </c>
      <c r="G11" s="324" t="s">
        <v>592</v>
      </c>
      <c r="H11" s="317" t="str">
        <f>IF(region_name="","",region_name)</f>
        <v>Чувашская республика</v>
      </c>
      <c r="I11" s="196" t="s">
        <v>499</v>
      </c>
      <c r="J11" s="334"/>
      <c r="K11" s="214"/>
      <c r="L11" s="214"/>
      <c r="M11" s="214"/>
      <c r="N11" s="214"/>
      <c r="O11" s="214"/>
      <c r="P11" s="214"/>
      <c r="Q11" s="214"/>
      <c r="R11" s="214"/>
      <c r="S11" s="214"/>
      <c r="T11" s="214"/>
    </row>
    <row r="12" spans="1:20" s="190" customFormat="1" ht="22.5">
      <c r="A12" s="1199"/>
      <c r="B12" s="1199"/>
      <c r="C12" s="1199">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199"/>
      <c r="B13" s="1199"/>
      <c r="C13" s="1199"/>
      <c r="D13" s="344">
        <v>1</v>
      </c>
      <c r="F13" s="335" t="str">
        <f>"4."&amp;mergeValue(A13) &amp;"."&amp;mergeValue(B13)&amp;"."&amp;mergeValue(C13)&amp;"."&amp;mergeValue(D13)</f>
        <v>4.1.1.1.1</v>
      </c>
      <c r="G13" s="420" t="s">
        <v>498</v>
      </c>
      <c r="H13" s="317"/>
      <c r="I13" s="1200" t="s">
        <v>591</v>
      </c>
      <c r="J13" s="334"/>
      <c r="K13" s="214"/>
      <c r="L13" s="214"/>
      <c r="M13" s="214"/>
      <c r="N13" s="214"/>
      <c r="O13" s="214"/>
      <c r="P13" s="214"/>
      <c r="Q13" s="214"/>
      <c r="R13" s="214"/>
      <c r="S13" s="214"/>
      <c r="T13" s="214"/>
    </row>
    <row r="14" spans="1:20" s="190" customFormat="1" ht="18.75">
      <c r="A14" s="1199"/>
      <c r="B14" s="1199"/>
      <c r="C14" s="1199"/>
      <c r="D14" s="344"/>
      <c r="F14" s="338"/>
      <c r="G14" s="150" t="s">
        <v>4</v>
      </c>
      <c r="H14" s="343"/>
      <c r="I14" s="1200"/>
      <c r="J14" s="334"/>
      <c r="K14" s="214"/>
      <c r="L14" s="214"/>
      <c r="M14" s="214"/>
      <c r="N14" s="214"/>
      <c r="O14" s="214"/>
      <c r="P14" s="214"/>
      <c r="Q14" s="214"/>
      <c r="R14" s="214"/>
      <c r="S14" s="214"/>
      <c r="T14" s="214"/>
    </row>
    <row r="15" spans="1:20" s="190" customFormat="1" ht="18.75">
      <c r="A15" s="1199"/>
      <c r="B15" s="1199"/>
      <c r="C15" s="344"/>
      <c r="D15" s="344"/>
      <c r="F15" s="421"/>
      <c r="G15" s="195" t="s">
        <v>403</v>
      </c>
      <c r="H15" s="422"/>
      <c r="I15" s="423"/>
      <c r="J15" s="334"/>
      <c r="K15" s="214"/>
      <c r="L15" s="214"/>
      <c r="M15" s="214"/>
      <c r="N15" s="214"/>
      <c r="O15" s="214"/>
      <c r="P15" s="214"/>
      <c r="Q15" s="214"/>
      <c r="R15" s="214"/>
      <c r="S15" s="214"/>
      <c r="T15" s="214"/>
    </row>
    <row r="16" spans="1:20" s="190" customFormat="1" ht="18.75">
      <c r="A16" s="1199"/>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4" t="s">
        <v>593</v>
      </c>
      <c r="H19" s="1194"/>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9" width="10.5703125" style="587"/>
    <col min="30" max="249" width="10.5703125" style="525"/>
    <col min="250" max="257" width="0" style="525" hidden="1" customWidth="1"/>
    <col min="258" max="258" width="3.7109375" style="525" customWidth="1"/>
    <col min="259" max="259" width="3.85546875" style="525" customWidth="1"/>
    <col min="260" max="260" width="3.7109375" style="525" customWidth="1"/>
    <col min="261" max="261" width="12.7109375" style="525" customWidth="1"/>
    <col min="262" max="262" width="52.7109375" style="525" customWidth="1"/>
    <col min="263" max="266" width="0" style="525" hidden="1" customWidth="1"/>
    <col min="267" max="267" width="12.28515625" style="525" customWidth="1"/>
    <col min="268" max="268" width="6.42578125" style="525" customWidth="1"/>
    <col min="269" max="269" width="12.28515625" style="525" customWidth="1"/>
    <col min="270" max="270" width="0" style="525" hidden="1" customWidth="1"/>
    <col min="271" max="271" width="3.7109375" style="525" customWidth="1"/>
    <col min="272" max="272" width="11.140625" style="525" bestFit="1" customWidth="1"/>
    <col min="273" max="274" width="10.5703125" style="525"/>
    <col min="275" max="275" width="11.140625" style="525" customWidth="1"/>
    <col min="276" max="505" width="10.5703125" style="525"/>
    <col min="506" max="513" width="0" style="525" hidden="1" customWidth="1"/>
    <col min="514" max="514" width="3.7109375" style="525" customWidth="1"/>
    <col min="515" max="515" width="3.85546875" style="525" customWidth="1"/>
    <col min="516" max="516" width="3.7109375" style="525" customWidth="1"/>
    <col min="517" max="517" width="12.7109375" style="525" customWidth="1"/>
    <col min="518" max="518" width="52.7109375" style="525" customWidth="1"/>
    <col min="519" max="522" width="0" style="525" hidden="1" customWidth="1"/>
    <col min="523" max="523" width="12.28515625" style="525" customWidth="1"/>
    <col min="524" max="524" width="6.42578125" style="525" customWidth="1"/>
    <col min="525" max="525" width="12.28515625" style="525" customWidth="1"/>
    <col min="526" max="526" width="0" style="525" hidden="1" customWidth="1"/>
    <col min="527" max="527" width="3.7109375" style="525" customWidth="1"/>
    <col min="528" max="528" width="11.140625" style="525" bestFit="1" customWidth="1"/>
    <col min="529" max="530" width="10.5703125" style="525"/>
    <col min="531" max="531" width="11.140625" style="525" customWidth="1"/>
    <col min="532" max="761" width="10.5703125" style="525"/>
    <col min="762" max="769" width="0" style="525" hidden="1" customWidth="1"/>
    <col min="770" max="770" width="3.7109375" style="525" customWidth="1"/>
    <col min="771" max="771" width="3.85546875" style="525" customWidth="1"/>
    <col min="772" max="772" width="3.7109375" style="525" customWidth="1"/>
    <col min="773" max="773" width="12.7109375" style="525" customWidth="1"/>
    <col min="774" max="774" width="52.7109375" style="525" customWidth="1"/>
    <col min="775" max="778" width="0" style="525" hidden="1" customWidth="1"/>
    <col min="779" max="779" width="12.28515625" style="525" customWidth="1"/>
    <col min="780" max="780" width="6.42578125" style="525" customWidth="1"/>
    <col min="781" max="781" width="12.28515625" style="525" customWidth="1"/>
    <col min="782" max="782" width="0" style="525" hidden="1" customWidth="1"/>
    <col min="783" max="783" width="3.7109375" style="525" customWidth="1"/>
    <col min="784" max="784" width="11.140625" style="525" bestFit="1" customWidth="1"/>
    <col min="785" max="786" width="10.5703125" style="525"/>
    <col min="787" max="787" width="11.140625" style="525" customWidth="1"/>
    <col min="788" max="1017" width="10.5703125" style="525"/>
    <col min="1018" max="1025" width="0" style="525" hidden="1" customWidth="1"/>
    <col min="1026" max="1026" width="3.7109375" style="525" customWidth="1"/>
    <col min="1027" max="1027" width="3.85546875" style="525" customWidth="1"/>
    <col min="1028" max="1028" width="3.7109375" style="525" customWidth="1"/>
    <col min="1029" max="1029" width="12.7109375" style="525" customWidth="1"/>
    <col min="1030" max="1030" width="52.7109375" style="525" customWidth="1"/>
    <col min="1031" max="1034" width="0" style="525" hidden="1" customWidth="1"/>
    <col min="1035" max="1035" width="12.28515625" style="525" customWidth="1"/>
    <col min="1036" max="1036" width="6.42578125" style="525" customWidth="1"/>
    <col min="1037" max="1037" width="12.28515625" style="525" customWidth="1"/>
    <col min="1038" max="1038" width="0" style="525" hidden="1" customWidth="1"/>
    <col min="1039" max="1039" width="3.7109375" style="525" customWidth="1"/>
    <col min="1040" max="1040" width="11.140625" style="525" bestFit="1" customWidth="1"/>
    <col min="1041" max="1042" width="10.5703125" style="525"/>
    <col min="1043" max="1043" width="11.140625" style="525" customWidth="1"/>
    <col min="1044" max="1273" width="10.5703125" style="525"/>
    <col min="1274" max="1281" width="0" style="525" hidden="1" customWidth="1"/>
    <col min="1282" max="1282" width="3.7109375" style="525" customWidth="1"/>
    <col min="1283" max="1283" width="3.85546875" style="525" customWidth="1"/>
    <col min="1284" max="1284" width="3.7109375" style="525" customWidth="1"/>
    <col min="1285" max="1285" width="12.7109375" style="525" customWidth="1"/>
    <col min="1286" max="1286" width="52.7109375" style="525" customWidth="1"/>
    <col min="1287" max="1290" width="0" style="525" hidden="1" customWidth="1"/>
    <col min="1291" max="1291" width="12.28515625" style="525" customWidth="1"/>
    <col min="1292" max="1292" width="6.42578125" style="525" customWidth="1"/>
    <col min="1293" max="1293" width="12.28515625" style="525" customWidth="1"/>
    <col min="1294" max="1294" width="0" style="525" hidden="1" customWidth="1"/>
    <col min="1295" max="1295" width="3.7109375" style="525" customWidth="1"/>
    <col min="1296" max="1296" width="11.140625" style="525" bestFit="1" customWidth="1"/>
    <col min="1297" max="1298" width="10.5703125" style="525"/>
    <col min="1299" max="1299" width="11.140625" style="525" customWidth="1"/>
    <col min="1300" max="1529" width="10.5703125" style="525"/>
    <col min="1530" max="1537" width="0" style="525" hidden="1" customWidth="1"/>
    <col min="1538" max="1538" width="3.7109375" style="525" customWidth="1"/>
    <col min="1539" max="1539" width="3.85546875" style="525" customWidth="1"/>
    <col min="1540" max="1540" width="3.7109375" style="525" customWidth="1"/>
    <col min="1541" max="1541" width="12.7109375" style="525" customWidth="1"/>
    <col min="1542" max="1542" width="52.7109375" style="525" customWidth="1"/>
    <col min="1543" max="1546" width="0" style="525" hidden="1" customWidth="1"/>
    <col min="1547" max="1547" width="12.28515625" style="525" customWidth="1"/>
    <col min="1548" max="1548" width="6.42578125" style="525" customWidth="1"/>
    <col min="1549" max="1549" width="12.28515625" style="525" customWidth="1"/>
    <col min="1550" max="1550" width="0" style="525" hidden="1" customWidth="1"/>
    <col min="1551" max="1551" width="3.7109375" style="525" customWidth="1"/>
    <col min="1552" max="1552" width="11.140625" style="525" bestFit="1" customWidth="1"/>
    <col min="1553" max="1554" width="10.5703125" style="525"/>
    <col min="1555" max="1555" width="11.140625" style="525" customWidth="1"/>
    <col min="1556" max="1785" width="10.5703125" style="525"/>
    <col min="1786" max="1793" width="0" style="525" hidden="1" customWidth="1"/>
    <col min="1794" max="1794" width="3.7109375" style="525" customWidth="1"/>
    <col min="1795" max="1795" width="3.85546875" style="525" customWidth="1"/>
    <col min="1796" max="1796" width="3.7109375" style="525" customWidth="1"/>
    <col min="1797" max="1797" width="12.7109375" style="525" customWidth="1"/>
    <col min="1798" max="1798" width="52.7109375" style="525" customWidth="1"/>
    <col min="1799" max="1802" width="0" style="525" hidden="1" customWidth="1"/>
    <col min="1803" max="1803" width="12.28515625" style="525" customWidth="1"/>
    <col min="1804" max="1804" width="6.42578125" style="525" customWidth="1"/>
    <col min="1805" max="1805" width="12.28515625" style="525" customWidth="1"/>
    <col min="1806" max="1806" width="0" style="525" hidden="1" customWidth="1"/>
    <col min="1807" max="1807" width="3.7109375" style="525" customWidth="1"/>
    <col min="1808" max="1808" width="11.140625" style="525" bestFit="1" customWidth="1"/>
    <col min="1809" max="1810" width="10.5703125" style="525"/>
    <col min="1811" max="1811" width="11.140625" style="525" customWidth="1"/>
    <col min="1812" max="2041" width="10.5703125" style="525"/>
    <col min="2042" max="2049" width="0" style="525" hidden="1" customWidth="1"/>
    <col min="2050" max="2050" width="3.7109375" style="525" customWidth="1"/>
    <col min="2051" max="2051" width="3.85546875" style="525" customWidth="1"/>
    <col min="2052" max="2052" width="3.7109375" style="525" customWidth="1"/>
    <col min="2053" max="2053" width="12.7109375" style="525" customWidth="1"/>
    <col min="2054" max="2054" width="52.7109375" style="525" customWidth="1"/>
    <col min="2055" max="2058" width="0" style="525" hidden="1" customWidth="1"/>
    <col min="2059" max="2059" width="12.28515625" style="525" customWidth="1"/>
    <col min="2060" max="2060" width="6.42578125" style="525" customWidth="1"/>
    <col min="2061" max="2061" width="12.28515625" style="525" customWidth="1"/>
    <col min="2062" max="2062" width="0" style="525" hidden="1" customWidth="1"/>
    <col min="2063" max="2063" width="3.7109375" style="525" customWidth="1"/>
    <col min="2064" max="2064" width="11.140625" style="525" bestFit="1" customWidth="1"/>
    <col min="2065" max="2066" width="10.5703125" style="525"/>
    <col min="2067" max="2067" width="11.140625" style="525" customWidth="1"/>
    <col min="2068" max="2297" width="10.5703125" style="525"/>
    <col min="2298" max="2305" width="0" style="525" hidden="1" customWidth="1"/>
    <col min="2306" max="2306" width="3.7109375" style="525" customWidth="1"/>
    <col min="2307" max="2307" width="3.85546875" style="525" customWidth="1"/>
    <col min="2308" max="2308" width="3.7109375" style="525" customWidth="1"/>
    <col min="2309" max="2309" width="12.7109375" style="525" customWidth="1"/>
    <col min="2310" max="2310" width="52.7109375" style="525" customWidth="1"/>
    <col min="2311" max="2314" width="0" style="525" hidden="1" customWidth="1"/>
    <col min="2315" max="2315" width="12.28515625" style="525" customWidth="1"/>
    <col min="2316" max="2316" width="6.42578125" style="525" customWidth="1"/>
    <col min="2317" max="2317" width="12.28515625" style="525" customWidth="1"/>
    <col min="2318" max="2318" width="0" style="525" hidden="1" customWidth="1"/>
    <col min="2319" max="2319" width="3.7109375" style="525" customWidth="1"/>
    <col min="2320" max="2320" width="11.140625" style="525" bestFit="1" customWidth="1"/>
    <col min="2321" max="2322" width="10.5703125" style="525"/>
    <col min="2323" max="2323" width="11.140625" style="525" customWidth="1"/>
    <col min="2324" max="2553" width="10.5703125" style="525"/>
    <col min="2554" max="2561" width="0" style="525" hidden="1" customWidth="1"/>
    <col min="2562" max="2562" width="3.7109375" style="525" customWidth="1"/>
    <col min="2563" max="2563" width="3.85546875" style="525" customWidth="1"/>
    <col min="2564" max="2564" width="3.7109375" style="525" customWidth="1"/>
    <col min="2565" max="2565" width="12.7109375" style="525" customWidth="1"/>
    <col min="2566" max="2566" width="52.7109375" style="525" customWidth="1"/>
    <col min="2567" max="2570" width="0" style="525" hidden="1" customWidth="1"/>
    <col min="2571" max="2571" width="12.28515625" style="525" customWidth="1"/>
    <col min="2572" max="2572" width="6.42578125" style="525" customWidth="1"/>
    <col min="2573" max="2573" width="12.28515625" style="525" customWidth="1"/>
    <col min="2574" max="2574" width="0" style="525" hidden="1" customWidth="1"/>
    <col min="2575" max="2575" width="3.7109375" style="525" customWidth="1"/>
    <col min="2576" max="2576" width="11.140625" style="525" bestFit="1" customWidth="1"/>
    <col min="2577" max="2578" width="10.5703125" style="525"/>
    <col min="2579" max="2579" width="11.140625" style="525" customWidth="1"/>
    <col min="2580" max="2809" width="10.5703125" style="525"/>
    <col min="2810" max="2817" width="0" style="525" hidden="1" customWidth="1"/>
    <col min="2818" max="2818" width="3.7109375" style="525" customWidth="1"/>
    <col min="2819" max="2819" width="3.85546875" style="525" customWidth="1"/>
    <col min="2820" max="2820" width="3.7109375" style="525" customWidth="1"/>
    <col min="2821" max="2821" width="12.7109375" style="525" customWidth="1"/>
    <col min="2822" max="2822" width="52.7109375" style="525" customWidth="1"/>
    <col min="2823" max="2826" width="0" style="525" hidden="1" customWidth="1"/>
    <col min="2827" max="2827" width="12.28515625" style="525" customWidth="1"/>
    <col min="2828" max="2828" width="6.42578125" style="525" customWidth="1"/>
    <col min="2829" max="2829" width="12.28515625" style="525" customWidth="1"/>
    <col min="2830" max="2830" width="0" style="525" hidden="1" customWidth="1"/>
    <col min="2831" max="2831" width="3.7109375" style="525" customWidth="1"/>
    <col min="2832" max="2832" width="11.140625" style="525" bestFit="1" customWidth="1"/>
    <col min="2833" max="2834" width="10.5703125" style="525"/>
    <col min="2835" max="2835" width="11.140625" style="525" customWidth="1"/>
    <col min="2836" max="3065" width="10.5703125" style="525"/>
    <col min="3066" max="3073" width="0" style="525" hidden="1" customWidth="1"/>
    <col min="3074" max="3074" width="3.7109375" style="525" customWidth="1"/>
    <col min="3075" max="3075" width="3.85546875" style="525" customWidth="1"/>
    <col min="3076" max="3076" width="3.7109375" style="525" customWidth="1"/>
    <col min="3077" max="3077" width="12.7109375" style="525" customWidth="1"/>
    <col min="3078" max="3078" width="52.7109375" style="525" customWidth="1"/>
    <col min="3079" max="3082" width="0" style="525" hidden="1" customWidth="1"/>
    <col min="3083" max="3083" width="12.28515625" style="525" customWidth="1"/>
    <col min="3084" max="3084" width="6.42578125" style="525" customWidth="1"/>
    <col min="3085" max="3085" width="12.28515625" style="525" customWidth="1"/>
    <col min="3086" max="3086" width="0" style="525" hidden="1" customWidth="1"/>
    <col min="3087" max="3087" width="3.7109375" style="525" customWidth="1"/>
    <col min="3088" max="3088" width="11.140625" style="525" bestFit="1" customWidth="1"/>
    <col min="3089" max="3090" width="10.5703125" style="525"/>
    <col min="3091" max="3091" width="11.140625" style="525" customWidth="1"/>
    <col min="3092" max="3321" width="10.5703125" style="525"/>
    <col min="3322" max="3329" width="0" style="525" hidden="1" customWidth="1"/>
    <col min="3330" max="3330" width="3.7109375" style="525" customWidth="1"/>
    <col min="3331" max="3331" width="3.85546875" style="525" customWidth="1"/>
    <col min="3332" max="3332" width="3.7109375" style="525" customWidth="1"/>
    <col min="3333" max="3333" width="12.7109375" style="525" customWidth="1"/>
    <col min="3334" max="3334" width="52.7109375" style="525" customWidth="1"/>
    <col min="3335" max="3338" width="0" style="525" hidden="1" customWidth="1"/>
    <col min="3339" max="3339" width="12.28515625" style="525" customWidth="1"/>
    <col min="3340" max="3340" width="6.42578125" style="525" customWidth="1"/>
    <col min="3341" max="3341" width="12.28515625" style="525" customWidth="1"/>
    <col min="3342" max="3342" width="0" style="525" hidden="1" customWidth="1"/>
    <col min="3343" max="3343" width="3.7109375" style="525" customWidth="1"/>
    <col min="3344" max="3344" width="11.140625" style="525" bestFit="1" customWidth="1"/>
    <col min="3345" max="3346" width="10.5703125" style="525"/>
    <col min="3347" max="3347" width="11.140625" style="525" customWidth="1"/>
    <col min="3348" max="3577" width="10.5703125" style="525"/>
    <col min="3578" max="3585" width="0" style="525" hidden="1" customWidth="1"/>
    <col min="3586" max="3586" width="3.7109375" style="525" customWidth="1"/>
    <col min="3587" max="3587" width="3.85546875" style="525" customWidth="1"/>
    <col min="3588" max="3588" width="3.7109375" style="525" customWidth="1"/>
    <col min="3589" max="3589" width="12.7109375" style="525" customWidth="1"/>
    <col min="3590" max="3590" width="52.7109375" style="525" customWidth="1"/>
    <col min="3591" max="3594" width="0" style="525" hidden="1" customWidth="1"/>
    <col min="3595" max="3595" width="12.28515625" style="525" customWidth="1"/>
    <col min="3596" max="3596" width="6.42578125" style="525" customWidth="1"/>
    <col min="3597" max="3597" width="12.28515625" style="525" customWidth="1"/>
    <col min="3598" max="3598" width="0" style="525" hidden="1" customWidth="1"/>
    <col min="3599" max="3599" width="3.7109375" style="525" customWidth="1"/>
    <col min="3600" max="3600" width="11.140625" style="525" bestFit="1" customWidth="1"/>
    <col min="3601" max="3602" width="10.5703125" style="525"/>
    <col min="3603" max="3603" width="11.140625" style="525" customWidth="1"/>
    <col min="3604" max="3833" width="10.5703125" style="525"/>
    <col min="3834" max="3841" width="0" style="525" hidden="1" customWidth="1"/>
    <col min="3842" max="3842" width="3.7109375" style="525" customWidth="1"/>
    <col min="3843" max="3843" width="3.85546875" style="525" customWidth="1"/>
    <col min="3844" max="3844" width="3.7109375" style="525" customWidth="1"/>
    <col min="3845" max="3845" width="12.7109375" style="525" customWidth="1"/>
    <col min="3846" max="3846" width="52.7109375" style="525" customWidth="1"/>
    <col min="3847" max="3850" width="0" style="525" hidden="1" customWidth="1"/>
    <col min="3851" max="3851" width="12.28515625" style="525" customWidth="1"/>
    <col min="3852" max="3852" width="6.42578125" style="525" customWidth="1"/>
    <col min="3853" max="3853" width="12.28515625" style="525" customWidth="1"/>
    <col min="3854" max="3854" width="0" style="525" hidden="1" customWidth="1"/>
    <col min="3855" max="3855" width="3.7109375" style="525" customWidth="1"/>
    <col min="3856" max="3856" width="11.140625" style="525" bestFit="1" customWidth="1"/>
    <col min="3857" max="3858" width="10.5703125" style="525"/>
    <col min="3859" max="3859" width="11.140625" style="525" customWidth="1"/>
    <col min="3860" max="4089" width="10.5703125" style="525"/>
    <col min="4090" max="4097" width="0" style="525" hidden="1" customWidth="1"/>
    <col min="4098" max="4098" width="3.7109375" style="525" customWidth="1"/>
    <col min="4099" max="4099" width="3.85546875" style="525" customWidth="1"/>
    <col min="4100" max="4100" width="3.7109375" style="525" customWidth="1"/>
    <col min="4101" max="4101" width="12.7109375" style="525" customWidth="1"/>
    <col min="4102" max="4102" width="52.7109375" style="525" customWidth="1"/>
    <col min="4103" max="4106" width="0" style="525" hidden="1" customWidth="1"/>
    <col min="4107" max="4107" width="12.28515625" style="525" customWidth="1"/>
    <col min="4108" max="4108" width="6.42578125" style="525" customWidth="1"/>
    <col min="4109" max="4109" width="12.28515625" style="525" customWidth="1"/>
    <col min="4110" max="4110" width="0" style="525" hidden="1" customWidth="1"/>
    <col min="4111" max="4111" width="3.7109375" style="525" customWidth="1"/>
    <col min="4112" max="4112" width="11.140625" style="525" bestFit="1" customWidth="1"/>
    <col min="4113" max="4114" width="10.5703125" style="525"/>
    <col min="4115" max="4115" width="11.140625" style="525" customWidth="1"/>
    <col min="4116" max="4345" width="10.5703125" style="525"/>
    <col min="4346" max="4353" width="0" style="525" hidden="1" customWidth="1"/>
    <col min="4354" max="4354" width="3.7109375" style="525" customWidth="1"/>
    <col min="4355" max="4355" width="3.85546875" style="525" customWidth="1"/>
    <col min="4356" max="4356" width="3.7109375" style="525" customWidth="1"/>
    <col min="4357" max="4357" width="12.7109375" style="525" customWidth="1"/>
    <col min="4358" max="4358" width="52.7109375" style="525" customWidth="1"/>
    <col min="4359" max="4362" width="0" style="525" hidden="1" customWidth="1"/>
    <col min="4363" max="4363" width="12.28515625" style="525" customWidth="1"/>
    <col min="4364" max="4364" width="6.42578125" style="525" customWidth="1"/>
    <col min="4365" max="4365" width="12.28515625" style="525" customWidth="1"/>
    <col min="4366" max="4366" width="0" style="525" hidden="1" customWidth="1"/>
    <col min="4367" max="4367" width="3.7109375" style="525" customWidth="1"/>
    <col min="4368" max="4368" width="11.140625" style="525" bestFit="1" customWidth="1"/>
    <col min="4369" max="4370" width="10.5703125" style="525"/>
    <col min="4371" max="4371" width="11.140625" style="525" customWidth="1"/>
    <col min="4372" max="4601" width="10.5703125" style="525"/>
    <col min="4602" max="4609" width="0" style="525" hidden="1" customWidth="1"/>
    <col min="4610" max="4610" width="3.7109375" style="525" customWidth="1"/>
    <col min="4611" max="4611" width="3.85546875" style="525" customWidth="1"/>
    <col min="4612" max="4612" width="3.7109375" style="525" customWidth="1"/>
    <col min="4613" max="4613" width="12.7109375" style="525" customWidth="1"/>
    <col min="4614" max="4614" width="52.7109375" style="525" customWidth="1"/>
    <col min="4615" max="4618" width="0" style="525" hidden="1" customWidth="1"/>
    <col min="4619" max="4619" width="12.28515625" style="525" customWidth="1"/>
    <col min="4620" max="4620" width="6.42578125" style="525" customWidth="1"/>
    <col min="4621" max="4621" width="12.28515625" style="525" customWidth="1"/>
    <col min="4622" max="4622" width="0" style="525" hidden="1" customWidth="1"/>
    <col min="4623" max="4623" width="3.7109375" style="525" customWidth="1"/>
    <col min="4624" max="4624" width="11.140625" style="525" bestFit="1" customWidth="1"/>
    <col min="4625" max="4626" width="10.5703125" style="525"/>
    <col min="4627" max="4627" width="11.140625" style="525" customWidth="1"/>
    <col min="4628" max="4857" width="10.5703125" style="525"/>
    <col min="4858" max="4865" width="0" style="525" hidden="1" customWidth="1"/>
    <col min="4866" max="4866" width="3.7109375" style="525" customWidth="1"/>
    <col min="4867" max="4867" width="3.85546875" style="525" customWidth="1"/>
    <col min="4868" max="4868" width="3.7109375" style="525" customWidth="1"/>
    <col min="4869" max="4869" width="12.7109375" style="525" customWidth="1"/>
    <col min="4870" max="4870" width="52.7109375" style="525" customWidth="1"/>
    <col min="4871" max="4874" width="0" style="525" hidden="1" customWidth="1"/>
    <col min="4875" max="4875" width="12.28515625" style="525" customWidth="1"/>
    <col min="4876" max="4876" width="6.42578125" style="525" customWidth="1"/>
    <col min="4877" max="4877" width="12.28515625" style="525" customWidth="1"/>
    <col min="4878" max="4878" width="0" style="525" hidden="1" customWidth="1"/>
    <col min="4879" max="4879" width="3.7109375" style="525" customWidth="1"/>
    <col min="4880" max="4880" width="11.140625" style="525" bestFit="1" customWidth="1"/>
    <col min="4881" max="4882" width="10.5703125" style="525"/>
    <col min="4883" max="4883" width="11.140625" style="525" customWidth="1"/>
    <col min="4884" max="5113" width="10.5703125" style="525"/>
    <col min="5114" max="5121" width="0" style="525" hidden="1" customWidth="1"/>
    <col min="5122" max="5122" width="3.7109375" style="525" customWidth="1"/>
    <col min="5123" max="5123" width="3.85546875" style="525" customWidth="1"/>
    <col min="5124" max="5124" width="3.7109375" style="525" customWidth="1"/>
    <col min="5125" max="5125" width="12.7109375" style="525" customWidth="1"/>
    <col min="5126" max="5126" width="52.7109375" style="525" customWidth="1"/>
    <col min="5127" max="5130" width="0" style="525" hidden="1" customWidth="1"/>
    <col min="5131" max="5131" width="12.28515625" style="525" customWidth="1"/>
    <col min="5132" max="5132" width="6.42578125" style="525" customWidth="1"/>
    <col min="5133" max="5133" width="12.28515625" style="525" customWidth="1"/>
    <col min="5134" max="5134" width="0" style="525" hidden="1" customWidth="1"/>
    <col min="5135" max="5135" width="3.7109375" style="525" customWidth="1"/>
    <col min="5136" max="5136" width="11.140625" style="525" bestFit="1" customWidth="1"/>
    <col min="5137" max="5138" width="10.5703125" style="525"/>
    <col min="5139" max="5139" width="11.140625" style="525" customWidth="1"/>
    <col min="5140" max="5369" width="10.5703125" style="525"/>
    <col min="5370" max="5377" width="0" style="525" hidden="1" customWidth="1"/>
    <col min="5378" max="5378" width="3.7109375" style="525" customWidth="1"/>
    <col min="5379" max="5379" width="3.85546875" style="525" customWidth="1"/>
    <col min="5380" max="5380" width="3.7109375" style="525" customWidth="1"/>
    <col min="5381" max="5381" width="12.7109375" style="525" customWidth="1"/>
    <col min="5382" max="5382" width="52.7109375" style="525" customWidth="1"/>
    <col min="5383" max="5386" width="0" style="525" hidden="1" customWidth="1"/>
    <col min="5387" max="5387" width="12.28515625" style="525" customWidth="1"/>
    <col min="5388" max="5388" width="6.42578125" style="525" customWidth="1"/>
    <col min="5389" max="5389" width="12.28515625" style="525" customWidth="1"/>
    <col min="5390" max="5390" width="0" style="525" hidden="1" customWidth="1"/>
    <col min="5391" max="5391" width="3.7109375" style="525" customWidth="1"/>
    <col min="5392" max="5392" width="11.140625" style="525" bestFit="1" customWidth="1"/>
    <col min="5393" max="5394" width="10.5703125" style="525"/>
    <col min="5395" max="5395" width="11.140625" style="525" customWidth="1"/>
    <col min="5396" max="5625" width="10.5703125" style="525"/>
    <col min="5626" max="5633" width="0" style="525" hidden="1" customWidth="1"/>
    <col min="5634" max="5634" width="3.7109375" style="525" customWidth="1"/>
    <col min="5635" max="5635" width="3.85546875" style="525" customWidth="1"/>
    <col min="5636" max="5636" width="3.7109375" style="525" customWidth="1"/>
    <col min="5637" max="5637" width="12.7109375" style="525" customWidth="1"/>
    <col min="5638" max="5638" width="52.7109375" style="525" customWidth="1"/>
    <col min="5639" max="5642" width="0" style="525" hidden="1" customWidth="1"/>
    <col min="5643" max="5643" width="12.28515625" style="525" customWidth="1"/>
    <col min="5644" max="5644" width="6.42578125" style="525" customWidth="1"/>
    <col min="5645" max="5645" width="12.28515625" style="525" customWidth="1"/>
    <col min="5646" max="5646" width="0" style="525" hidden="1" customWidth="1"/>
    <col min="5647" max="5647" width="3.7109375" style="525" customWidth="1"/>
    <col min="5648" max="5648" width="11.140625" style="525" bestFit="1" customWidth="1"/>
    <col min="5649" max="5650" width="10.5703125" style="525"/>
    <col min="5651" max="5651" width="11.140625" style="525" customWidth="1"/>
    <col min="5652" max="5881" width="10.5703125" style="525"/>
    <col min="5882" max="5889" width="0" style="525" hidden="1" customWidth="1"/>
    <col min="5890" max="5890" width="3.7109375" style="525" customWidth="1"/>
    <col min="5891" max="5891" width="3.85546875" style="525" customWidth="1"/>
    <col min="5892" max="5892" width="3.7109375" style="525" customWidth="1"/>
    <col min="5893" max="5893" width="12.7109375" style="525" customWidth="1"/>
    <col min="5894" max="5894" width="52.7109375" style="525" customWidth="1"/>
    <col min="5895" max="5898" width="0" style="525" hidden="1" customWidth="1"/>
    <col min="5899" max="5899" width="12.28515625" style="525" customWidth="1"/>
    <col min="5900" max="5900" width="6.42578125" style="525" customWidth="1"/>
    <col min="5901" max="5901" width="12.28515625" style="525" customWidth="1"/>
    <col min="5902" max="5902" width="0" style="525" hidden="1" customWidth="1"/>
    <col min="5903" max="5903" width="3.7109375" style="525" customWidth="1"/>
    <col min="5904" max="5904" width="11.140625" style="525" bestFit="1" customWidth="1"/>
    <col min="5905" max="5906" width="10.5703125" style="525"/>
    <col min="5907" max="5907" width="11.140625" style="525" customWidth="1"/>
    <col min="5908" max="6137" width="10.5703125" style="525"/>
    <col min="6138" max="6145" width="0" style="525" hidden="1" customWidth="1"/>
    <col min="6146" max="6146" width="3.7109375" style="525" customWidth="1"/>
    <col min="6147" max="6147" width="3.85546875" style="525" customWidth="1"/>
    <col min="6148" max="6148" width="3.7109375" style="525" customWidth="1"/>
    <col min="6149" max="6149" width="12.7109375" style="525" customWidth="1"/>
    <col min="6150" max="6150" width="52.7109375" style="525" customWidth="1"/>
    <col min="6151" max="6154" width="0" style="525" hidden="1" customWidth="1"/>
    <col min="6155" max="6155" width="12.28515625" style="525" customWidth="1"/>
    <col min="6156" max="6156" width="6.42578125" style="525" customWidth="1"/>
    <col min="6157" max="6157" width="12.28515625" style="525" customWidth="1"/>
    <col min="6158" max="6158" width="0" style="525" hidden="1" customWidth="1"/>
    <col min="6159" max="6159" width="3.7109375" style="525" customWidth="1"/>
    <col min="6160" max="6160" width="11.140625" style="525" bestFit="1" customWidth="1"/>
    <col min="6161" max="6162" width="10.5703125" style="525"/>
    <col min="6163" max="6163" width="11.140625" style="525" customWidth="1"/>
    <col min="6164" max="6393" width="10.5703125" style="525"/>
    <col min="6394" max="6401" width="0" style="525" hidden="1" customWidth="1"/>
    <col min="6402" max="6402" width="3.7109375" style="525" customWidth="1"/>
    <col min="6403" max="6403" width="3.85546875" style="525" customWidth="1"/>
    <col min="6404" max="6404" width="3.7109375" style="525" customWidth="1"/>
    <col min="6405" max="6405" width="12.7109375" style="525" customWidth="1"/>
    <col min="6406" max="6406" width="52.7109375" style="525" customWidth="1"/>
    <col min="6407" max="6410" width="0" style="525" hidden="1" customWidth="1"/>
    <col min="6411" max="6411" width="12.28515625" style="525" customWidth="1"/>
    <col min="6412" max="6412" width="6.42578125" style="525" customWidth="1"/>
    <col min="6413" max="6413" width="12.28515625" style="525" customWidth="1"/>
    <col min="6414" max="6414" width="0" style="525" hidden="1" customWidth="1"/>
    <col min="6415" max="6415" width="3.7109375" style="525" customWidth="1"/>
    <col min="6416" max="6416" width="11.140625" style="525" bestFit="1" customWidth="1"/>
    <col min="6417" max="6418" width="10.5703125" style="525"/>
    <col min="6419" max="6419" width="11.140625" style="525" customWidth="1"/>
    <col min="6420" max="6649" width="10.5703125" style="525"/>
    <col min="6650" max="6657" width="0" style="525" hidden="1" customWidth="1"/>
    <col min="6658" max="6658" width="3.7109375" style="525" customWidth="1"/>
    <col min="6659" max="6659" width="3.85546875" style="525" customWidth="1"/>
    <col min="6660" max="6660" width="3.7109375" style="525" customWidth="1"/>
    <col min="6661" max="6661" width="12.7109375" style="525" customWidth="1"/>
    <col min="6662" max="6662" width="52.7109375" style="525" customWidth="1"/>
    <col min="6663" max="6666" width="0" style="525" hidden="1" customWidth="1"/>
    <col min="6667" max="6667" width="12.28515625" style="525" customWidth="1"/>
    <col min="6668" max="6668" width="6.42578125" style="525" customWidth="1"/>
    <col min="6669" max="6669" width="12.28515625" style="525" customWidth="1"/>
    <col min="6670" max="6670" width="0" style="525" hidden="1" customWidth="1"/>
    <col min="6671" max="6671" width="3.7109375" style="525" customWidth="1"/>
    <col min="6672" max="6672" width="11.140625" style="525" bestFit="1" customWidth="1"/>
    <col min="6673" max="6674" width="10.5703125" style="525"/>
    <col min="6675" max="6675" width="11.140625" style="525" customWidth="1"/>
    <col min="6676" max="6905" width="10.5703125" style="525"/>
    <col min="6906" max="6913" width="0" style="525" hidden="1" customWidth="1"/>
    <col min="6914" max="6914" width="3.7109375" style="525" customWidth="1"/>
    <col min="6915" max="6915" width="3.85546875" style="525" customWidth="1"/>
    <col min="6916" max="6916" width="3.7109375" style="525" customWidth="1"/>
    <col min="6917" max="6917" width="12.7109375" style="525" customWidth="1"/>
    <col min="6918" max="6918" width="52.7109375" style="525" customWidth="1"/>
    <col min="6919" max="6922" width="0" style="525" hidden="1" customWidth="1"/>
    <col min="6923" max="6923" width="12.28515625" style="525" customWidth="1"/>
    <col min="6924" max="6924" width="6.42578125" style="525" customWidth="1"/>
    <col min="6925" max="6925" width="12.28515625" style="525" customWidth="1"/>
    <col min="6926" max="6926" width="0" style="525" hidden="1" customWidth="1"/>
    <col min="6927" max="6927" width="3.7109375" style="525" customWidth="1"/>
    <col min="6928" max="6928" width="11.140625" style="525" bestFit="1" customWidth="1"/>
    <col min="6929" max="6930" width="10.5703125" style="525"/>
    <col min="6931" max="6931" width="11.140625" style="525" customWidth="1"/>
    <col min="6932" max="7161" width="10.5703125" style="525"/>
    <col min="7162" max="7169" width="0" style="525" hidden="1" customWidth="1"/>
    <col min="7170" max="7170" width="3.7109375" style="525" customWidth="1"/>
    <col min="7171" max="7171" width="3.85546875" style="525" customWidth="1"/>
    <col min="7172" max="7172" width="3.7109375" style="525" customWidth="1"/>
    <col min="7173" max="7173" width="12.7109375" style="525" customWidth="1"/>
    <col min="7174" max="7174" width="52.7109375" style="525" customWidth="1"/>
    <col min="7175" max="7178" width="0" style="525" hidden="1" customWidth="1"/>
    <col min="7179" max="7179" width="12.28515625" style="525" customWidth="1"/>
    <col min="7180" max="7180" width="6.42578125" style="525" customWidth="1"/>
    <col min="7181" max="7181" width="12.28515625" style="525" customWidth="1"/>
    <col min="7182" max="7182" width="0" style="525" hidden="1" customWidth="1"/>
    <col min="7183" max="7183" width="3.7109375" style="525" customWidth="1"/>
    <col min="7184" max="7184" width="11.140625" style="525" bestFit="1" customWidth="1"/>
    <col min="7185" max="7186" width="10.5703125" style="525"/>
    <col min="7187" max="7187" width="11.140625" style="525" customWidth="1"/>
    <col min="7188" max="7417" width="10.5703125" style="525"/>
    <col min="7418" max="7425" width="0" style="525" hidden="1" customWidth="1"/>
    <col min="7426" max="7426" width="3.7109375" style="525" customWidth="1"/>
    <col min="7427" max="7427" width="3.85546875" style="525" customWidth="1"/>
    <col min="7428" max="7428" width="3.7109375" style="525" customWidth="1"/>
    <col min="7429" max="7429" width="12.7109375" style="525" customWidth="1"/>
    <col min="7430" max="7430" width="52.7109375" style="525" customWidth="1"/>
    <col min="7431" max="7434" width="0" style="525" hidden="1" customWidth="1"/>
    <col min="7435" max="7435" width="12.28515625" style="525" customWidth="1"/>
    <col min="7436" max="7436" width="6.42578125" style="525" customWidth="1"/>
    <col min="7437" max="7437" width="12.28515625" style="525" customWidth="1"/>
    <col min="7438" max="7438" width="0" style="525" hidden="1" customWidth="1"/>
    <col min="7439" max="7439" width="3.7109375" style="525" customWidth="1"/>
    <col min="7440" max="7440" width="11.140625" style="525" bestFit="1" customWidth="1"/>
    <col min="7441" max="7442" width="10.5703125" style="525"/>
    <col min="7443" max="7443" width="11.140625" style="525" customWidth="1"/>
    <col min="7444" max="7673" width="10.5703125" style="525"/>
    <col min="7674" max="7681" width="0" style="525" hidden="1" customWidth="1"/>
    <col min="7682" max="7682" width="3.7109375" style="525" customWidth="1"/>
    <col min="7683" max="7683" width="3.85546875" style="525" customWidth="1"/>
    <col min="7684" max="7684" width="3.7109375" style="525" customWidth="1"/>
    <col min="7685" max="7685" width="12.7109375" style="525" customWidth="1"/>
    <col min="7686" max="7686" width="52.7109375" style="525" customWidth="1"/>
    <col min="7687" max="7690" width="0" style="525" hidden="1" customWidth="1"/>
    <col min="7691" max="7691" width="12.28515625" style="525" customWidth="1"/>
    <col min="7692" max="7692" width="6.42578125" style="525" customWidth="1"/>
    <col min="7693" max="7693" width="12.28515625" style="525" customWidth="1"/>
    <col min="7694" max="7694" width="0" style="525" hidden="1" customWidth="1"/>
    <col min="7695" max="7695" width="3.7109375" style="525" customWidth="1"/>
    <col min="7696" max="7696" width="11.140625" style="525" bestFit="1" customWidth="1"/>
    <col min="7697" max="7698" width="10.5703125" style="525"/>
    <col min="7699" max="7699" width="11.140625" style="525" customWidth="1"/>
    <col min="7700" max="7929" width="10.5703125" style="525"/>
    <col min="7930" max="7937" width="0" style="525" hidden="1" customWidth="1"/>
    <col min="7938" max="7938" width="3.7109375" style="525" customWidth="1"/>
    <col min="7939" max="7939" width="3.85546875" style="525" customWidth="1"/>
    <col min="7940" max="7940" width="3.7109375" style="525" customWidth="1"/>
    <col min="7941" max="7941" width="12.7109375" style="525" customWidth="1"/>
    <col min="7942" max="7942" width="52.7109375" style="525" customWidth="1"/>
    <col min="7943" max="7946" width="0" style="525" hidden="1" customWidth="1"/>
    <col min="7947" max="7947" width="12.28515625" style="525" customWidth="1"/>
    <col min="7948" max="7948" width="6.42578125" style="525" customWidth="1"/>
    <col min="7949" max="7949" width="12.28515625" style="525" customWidth="1"/>
    <col min="7950" max="7950" width="0" style="525" hidden="1" customWidth="1"/>
    <col min="7951" max="7951" width="3.7109375" style="525" customWidth="1"/>
    <col min="7952" max="7952" width="11.140625" style="525" bestFit="1" customWidth="1"/>
    <col min="7953" max="7954" width="10.5703125" style="525"/>
    <col min="7955" max="7955" width="11.140625" style="525" customWidth="1"/>
    <col min="7956" max="8185" width="10.5703125" style="525"/>
    <col min="8186" max="8193" width="0" style="525" hidden="1" customWidth="1"/>
    <col min="8194" max="8194" width="3.7109375" style="525" customWidth="1"/>
    <col min="8195" max="8195" width="3.85546875" style="525" customWidth="1"/>
    <col min="8196" max="8196" width="3.7109375" style="525" customWidth="1"/>
    <col min="8197" max="8197" width="12.7109375" style="525" customWidth="1"/>
    <col min="8198" max="8198" width="52.7109375" style="525" customWidth="1"/>
    <col min="8199" max="8202" width="0" style="525" hidden="1" customWidth="1"/>
    <col min="8203" max="8203" width="12.28515625" style="525" customWidth="1"/>
    <col min="8204" max="8204" width="6.42578125" style="525" customWidth="1"/>
    <col min="8205" max="8205" width="12.28515625" style="525" customWidth="1"/>
    <col min="8206" max="8206" width="0" style="525" hidden="1" customWidth="1"/>
    <col min="8207" max="8207" width="3.7109375" style="525" customWidth="1"/>
    <col min="8208" max="8208" width="11.140625" style="525" bestFit="1" customWidth="1"/>
    <col min="8209" max="8210" width="10.5703125" style="525"/>
    <col min="8211" max="8211" width="11.140625" style="525" customWidth="1"/>
    <col min="8212" max="8441" width="10.5703125" style="525"/>
    <col min="8442" max="8449" width="0" style="525" hidden="1" customWidth="1"/>
    <col min="8450" max="8450" width="3.7109375" style="525" customWidth="1"/>
    <col min="8451" max="8451" width="3.85546875" style="525" customWidth="1"/>
    <col min="8452" max="8452" width="3.7109375" style="525" customWidth="1"/>
    <col min="8453" max="8453" width="12.7109375" style="525" customWidth="1"/>
    <col min="8454" max="8454" width="52.7109375" style="525" customWidth="1"/>
    <col min="8455" max="8458" width="0" style="525" hidden="1" customWidth="1"/>
    <col min="8459" max="8459" width="12.28515625" style="525" customWidth="1"/>
    <col min="8460" max="8460" width="6.42578125" style="525" customWidth="1"/>
    <col min="8461" max="8461" width="12.28515625" style="525" customWidth="1"/>
    <col min="8462" max="8462" width="0" style="525" hidden="1" customWidth="1"/>
    <col min="8463" max="8463" width="3.7109375" style="525" customWidth="1"/>
    <col min="8464" max="8464" width="11.140625" style="525" bestFit="1" customWidth="1"/>
    <col min="8465" max="8466" width="10.5703125" style="525"/>
    <col min="8467" max="8467" width="11.140625" style="525" customWidth="1"/>
    <col min="8468" max="8697" width="10.5703125" style="525"/>
    <col min="8698" max="8705" width="0" style="525" hidden="1" customWidth="1"/>
    <col min="8706" max="8706" width="3.7109375" style="525" customWidth="1"/>
    <col min="8707" max="8707" width="3.85546875" style="525" customWidth="1"/>
    <col min="8708" max="8708" width="3.7109375" style="525" customWidth="1"/>
    <col min="8709" max="8709" width="12.7109375" style="525" customWidth="1"/>
    <col min="8710" max="8710" width="52.7109375" style="525" customWidth="1"/>
    <col min="8711" max="8714" width="0" style="525" hidden="1" customWidth="1"/>
    <col min="8715" max="8715" width="12.28515625" style="525" customWidth="1"/>
    <col min="8716" max="8716" width="6.42578125" style="525" customWidth="1"/>
    <col min="8717" max="8717" width="12.28515625" style="525" customWidth="1"/>
    <col min="8718" max="8718" width="0" style="525" hidden="1" customWidth="1"/>
    <col min="8719" max="8719" width="3.7109375" style="525" customWidth="1"/>
    <col min="8720" max="8720" width="11.140625" style="525" bestFit="1" customWidth="1"/>
    <col min="8721" max="8722" width="10.5703125" style="525"/>
    <col min="8723" max="8723" width="11.140625" style="525" customWidth="1"/>
    <col min="8724" max="8953" width="10.5703125" style="525"/>
    <col min="8954" max="8961" width="0" style="525" hidden="1" customWidth="1"/>
    <col min="8962" max="8962" width="3.7109375" style="525" customWidth="1"/>
    <col min="8963" max="8963" width="3.85546875" style="525" customWidth="1"/>
    <col min="8964" max="8964" width="3.7109375" style="525" customWidth="1"/>
    <col min="8965" max="8965" width="12.7109375" style="525" customWidth="1"/>
    <col min="8966" max="8966" width="52.7109375" style="525" customWidth="1"/>
    <col min="8967" max="8970" width="0" style="525" hidden="1" customWidth="1"/>
    <col min="8971" max="8971" width="12.28515625" style="525" customWidth="1"/>
    <col min="8972" max="8972" width="6.42578125" style="525" customWidth="1"/>
    <col min="8973" max="8973" width="12.28515625" style="525" customWidth="1"/>
    <col min="8974" max="8974" width="0" style="525" hidden="1" customWidth="1"/>
    <col min="8975" max="8975" width="3.7109375" style="525" customWidth="1"/>
    <col min="8976" max="8976" width="11.140625" style="525" bestFit="1" customWidth="1"/>
    <col min="8977" max="8978" width="10.5703125" style="525"/>
    <col min="8979" max="8979" width="11.140625" style="525" customWidth="1"/>
    <col min="8980" max="9209" width="10.5703125" style="525"/>
    <col min="9210" max="9217" width="0" style="525" hidden="1" customWidth="1"/>
    <col min="9218" max="9218" width="3.7109375" style="525" customWidth="1"/>
    <col min="9219" max="9219" width="3.85546875" style="525" customWidth="1"/>
    <col min="9220" max="9220" width="3.7109375" style="525" customWidth="1"/>
    <col min="9221" max="9221" width="12.7109375" style="525" customWidth="1"/>
    <col min="9222" max="9222" width="52.7109375" style="525" customWidth="1"/>
    <col min="9223" max="9226" width="0" style="525" hidden="1" customWidth="1"/>
    <col min="9227" max="9227" width="12.28515625" style="525" customWidth="1"/>
    <col min="9228" max="9228" width="6.42578125" style="525" customWidth="1"/>
    <col min="9229" max="9229" width="12.28515625" style="525" customWidth="1"/>
    <col min="9230" max="9230" width="0" style="525" hidden="1" customWidth="1"/>
    <col min="9231" max="9231" width="3.7109375" style="525" customWidth="1"/>
    <col min="9232" max="9232" width="11.140625" style="525" bestFit="1" customWidth="1"/>
    <col min="9233" max="9234" width="10.5703125" style="525"/>
    <col min="9235" max="9235" width="11.140625" style="525" customWidth="1"/>
    <col min="9236" max="9465" width="10.5703125" style="525"/>
    <col min="9466" max="9473" width="0" style="525" hidden="1" customWidth="1"/>
    <col min="9474" max="9474" width="3.7109375" style="525" customWidth="1"/>
    <col min="9475" max="9475" width="3.85546875" style="525" customWidth="1"/>
    <col min="9476" max="9476" width="3.7109375" style="525" customWidth="1"/>
    <col min="9477" max="9477" width="12.7109375" style="525" customWidth="1"/>
    <col min="9478" max="9478" width="52.7109375" style="525" customWidth="1"/>
    <col min="9479" max="9482" width="0" style="525" hidden="1" customWidth="1"/>
    <col min="9483" max="9483" width="12.28515625" style="525" customWidth="1"/>
    <col min="9484" max="9484" width="6.42578125" style="525" customWidth="1"/>
    <col min="9485" max="9485" width="12.28515625" style="525" customWidth="1"/>
    <col min="9486" max="9486" width="0" style="525" hidden="1" customWidth="1"/>
    <col min="9487" max="9487" width="3.7109375" style="525" customWidth="1"/>
    <col min="9488" max="9488" width="11.140625" style="525" bestFit="1" customWidth="1"/>
    <col min="9489" max="9490" width="10.5703125" style="525"/>
    <col min="9491" max="9491" width="11.140625" style="525" customWidth="1"/>
    <col min="9492" max="9721" width="10.5703125" style="525"/>
    <col min="9722" max="9729" width="0" style="525" hidden="1" customWidth="1"/>
    <col min="9730" max="9730" width="3.7109375" style="525" customWidth="1"/>
    <col min="9731" max="9731" width="3.85546875" style="525" customWidth="1"/>
    <col min="9732" max="9732" width="3.7109375" style="525" customWidth="1"/>
    <col min="9733" max="9733" width="12.7109375" style="525" customWidth="1"/>
    <col min="9734" max="9734" width="52.7109375" style="525" customWidth="1"/>
    <col min="9735" max="9738" width="0" style="525" hidden="1" customWidth="1"/>
    <col min="9739" max="9739" width="12.28515625" style="525" customWidth="1"/>
    <col min="9740" max="9740" width="6.42578125" style="525" customWidth="1"/>
    <col min="9741" max="9741" width="12.28515625" style="525" customWidth="1"/>
    <col min="9742" max="9742" width="0" style="525" hidden="1" customWidth="1"/>
    <col min="9743" max="9743" width="3.7109375" style="525" customWidth="1"/>
    <col min="9744" max="9744" width="11.140625" style="525" bestFit="1" customWidth="1"/>
    <col min="9745" max="9746" width="10.5703125" style="525"/>
    <col min="9747" max="9747" width="11.140625" style="525" customWidth="1"/>
    <col min="9748" max="9977" width="10.5703125" style="525"/>
    <col min="9978" max="9985" width="0" style="525" hidden="1" customWidth="1"/>
    <col min="9986" max="9986" width="3.7109375" style="525" customWidth="1"/>
    <col min="9987" max="9987" width="3.85546875" style="525" customWidth="1"/>
    <col min="9988" max="9988" width="3.7109375" style="525" customWidth="1"/>
    <col min="9989" max="9989" width="12.7109375" style="525" customWidth="1"/>
    <col min="9990" max="9990" width="52.7109375" style="525" customWidth="1"/>
    <col min="9991" max="9994" width="0" style="525" hidden="1" customWidth="1"/>
    <col min="9995" max="9995" width="12.28515625" style="525" customWidth="1"/>
    <col min="9996" max="9996" width="6.42578125" style="525" customWidth="1"/>
    <col min="9997" max="9997" width="12.28515625" style="525" customWidth="1"/>
    <col min="9998" max="9998" width="0" style="525" hidden="1" customWidth="1"/>
    <col min="9999" max="9999" width="3.7109375" style="525" customWidth="1"/>
    <col min="10000" max="10000" width="11.140625" style="525" bestFit="1" customWidth="1"/>
    <col min="10001" max="10002" width="10.5703125" style="525"/>
    <col min="10003" max="10003" width="11.140625" style="525" customWidth="1"/>
    <col min="10004" max="10233" width="10.5703125" style="525"/>
    <col min="10234" max="10241" width="0" style="525" hidden="1" customWidth="1"/>
    <col min="10242" max="10242" width="3.7109375" style="525" customWidth="1"/>
    <col min="10243" max="10243" width="3.85546875" style="525" customWidth="1"/>
    <col min="10244" max="10244" width="3.7109375" style="525" customWidth="1"/>
    <col min="10245" max="10245" width="12.7109375" style="525" customWidth="1"/>
    <col min="10246" max="10246" width="52.7109375" style="525" customWidth="1"/>
    <col min="10247" max="10250" width="0" style="525" hidden="1" customWidth="1"/>
    <col min="10251" max="10251" width="12.28515625" style="525" customWidth="1"/>
    <col min="10252" max="10252" width="6.42578125" style="525" customWidth="1"/>
    <col min="10253" max="10253" width="12.28515625" style="525" customWidth="1"/>
    <col min="10254" max="10254" width="0" style="525" hidden="1" customWidth="1"/>
    <col min="10255" max="10255" width="3.7109375" style="525" customWidth="1"/>
    <col min="10256" max="10256" width="11.140625" style="525" bestFit="1" customWidth="1"/>
    <col min="10257" max="10258" width="10.5703125" style="525"/>
    <col min="10259" max="10259" width="11.140625" style="525" customWidth="1"/>
    <col min="10260" max="10489" width="10.5703125" style="525"/>
    <col min="10490" max="10497" width="0" style="525" hidden="1" customWidth="1"/>
    <col min="10498" max="10498" width="3.7109375" style="525" customWidth="1"/>
    <col min="10499" max="10499" width="3.85546875" style="525" customWidth="1"/>
    <col min="10500" max="10500" width="3.7109375" style="525" customWidth="1"/>
    <col min="10501" max="10501" width="12.7109375" style="525" customWidth="1"/>
    <col min="10502" max="10502" width="52.7109375" style="525" customWidth="1"/>
    <col min="10503" max="10506" width="0" style="525" hidden="1" customWidth="1"/>
    <col min="10507" max="10507" width="12.28515625" style="525" customWidth="1"/>
    <col min="10508" max="10508" width="6.42578125" style="525" customWidth="1"/>
    <col min="10509" max="10509" width="12.28515625" style="525" customWidth="1"/>
    <col min="10510" max="10510" width="0" style="525" hidden="1" customWidth="1"/>
    <col min="10511" max="10511" width="3.7109375" style="525" customWidth="1"/>
    <col min="10512" max="10512" width="11.140625" style="525" bestFit="1" customWidth="1"/>
    <col min="10513" max="10514" width="10.5703125" style="525"/>
    <col min="10515" max="10515" width="11.140625" style="525" customWidth="1"/>
    <col min="10516" max="10745" width="10.5703125" style="525"/>
    <col min="10746" max="10753" width="0" style="525" hidden="1" customWidth="1"/>
    <col min="10754" max="10754" width="3.7109375" style="525" customWidth="1"/>
    <col min="10755" max="10755" width="3.85546875" style="525" customWidth="1"/>
    <col min="10756" max="10756" width="3.7109375" style="525" customWidth="1"/>
    <col min="10757" max="10757" width="12.7109375" style="525" customWidth="1"/>
    <col min="10758" max="10758" width="52.7109375" style="525" customWidth="1"/>
    <col min="10759" max="10762" width="0" style="525" hidden="1" customWidth="1"/>
    <col min="10763" max="10763" width="12.28515625" style="525" customWidth="1"/>
    <col min="10764" max="10764" width="6.42578125" style="525" customWidth="1"/>
    <col min="10765" max="10765" width="12.28515625" style="525" customWidth="1"/>
    <col min="10766" max="10766" width="0" style="525" hidden="1" customWidth="1"/>
    <col min="10767" max="10767" width="3.7109375" style="525" customWidth="1"/>
    <col min="10768" max="10768" width="11.140625" style="525" bestFit="1" customWidth="1"/>
    <col min="10769" max="10770" width="10.5703125" style="525"/>
    <col min="10771" max="10771" width="11.140625" style="525" customWidth="1"/>
    <col min="10772" max="11001" width="10.5703125" style="525"/>
    <col min="11002" max="11009" width="0" style="525" hidden="1" customWidth="1"/>
    <col min="11010" max="11010" width="3.7109375" style="525" customWidth="1"/>
    <col min="11011" max="11011" width="3.85546875" style="525" customWidth="1"/>
    <col min="11012" max="11012" width="3.7109375" style="525" customWidth="1"/>
    <col min="11013" max="11013" width="12.7109375" style="525" customWidth="1"/>
    <col min="11014" max="11014" width="52.7109375" style="525" customWidth="1"/>
    <col min="11015" max="11018" width="0" style="525" hidden="1" customWidth="1"/>
    <col min="11019" max="11019" width="12.28515625" style="525" customWidth="1"/>
    <col min="11020" max="11020" width="6.42578125" style="525" customWidth="1"/>
    <col min="11021" max="11021" width="12.28515625" style="525" customWidth="1"/>
    <col min="11022" max="11022" width="0" style="525" hidden="1" customWidth="1"/>
    <col min="11023" max="11023" width="3.7109375" style="525" customWidth="1"/>
    <col min="11024" max="11024" width="11.140625" style="525" bestFit="1" customWidth="1"/>
    <col min="11025" max="11026" width="10.5703125" style="525"/>
    <col min="11027" max="11027" width="11.140625" style="525" customWidth="1"/>
    <col min="11028" max="11257" width="10.5703125" style="525"/>
    <col min="11258" max="11265" width="0" style="525" hidden="1" customWidth="1"/>
    <col min="11266" max="11266" width="3.7109375" style="525" customWidth="1"/>
    <col min="11267" max="11267" width="3.85546875" style="525" customWidth="1"/>
    <col min="11268" max="11268" width="3.7109375" style="525" customWidth="1"/>
    <col min="11269" max="11269" width="12.7109375" style="525" customWidth="1"/>
    <col min="11270" max="11270" width="52.7109375" style="525" customWidth="1"/>
    <col min="11271" max="11274" width="0" style="525" hidden="1" customWidth="1"/>
    <col min="11275" max="11275" width="12.28515625" style="525" customWidth="1"/>
    <col min="11276" max="11276" width="6.42578125" style="525" customWidth="1"/>
    <col min="11277" max="11277" width="12.28515625" style="525" customWidth="1"/>
    <col min="11278" max="11278" width="0" style="525" hidden="1" customWidth="1"/>
    <col min="11279" max="11279" width="3.7109375" style="525" customWidth="1"/>
    <col min="11280" max="11280" width="11.140625" style="525" bestFit="1" customWidth="1"/>
    <col min="11281" max="11282" width="10.5703125" style="525"/>
    <col min="11283" max="11283" width="11.140625" style="525" customWidth="1"/>
    <col min="11284" max="11513" width="10.5703125" style="525"/>
    <col min="11514" max="11521" width="0" style="525" hidden="1" customWidth="1"/>
    <col min="11522" max="11522" width="3.7109375" style="525" customWidth="1"/>
    <col min="11523" max="11523" width="3.85546875" style="525" customWidth="1"/>
    <col min="11524" max="11524" width="3.7109375" style="525" customWidth="1"/>
    <col min="11525" max="11525" width="12.7109375" style="525" customWidth="1"/>
    <col min="11526" max="11526" width="52.7109375" style="525" customWidth="1"/>
    <col min="11527" max="11530" width="0" style="525" hidden="1" customWidth="1"/>
    <col min="11531" max="11531" width="12.28515625" style="525" customWidth="1"/>
    <col min="11532" max="11532" width="6.42578125" style="525" customWidth="1"/>
    <col min="11533" max="11533" width="12.28515625" style="525" customWidth="1"/>
    <col min="11534" max="11534" width="0" style="525" hidden="1" customWidth="1"/>
    <col min="11535" max="11535" width="3.7109375" style="525" customWidth="1"/>
    <col min="11536" max="11536" width="11.140625" style="525" bestFit="1" customWidth="1"/>
    <col min="11537" max="11538" width="10.5703125" style="525"/>
    <col min="11539" max="11539" width="11.140625" style="525" customWidth="1"/>
    <col min="11540" max="11769" width="10.5703125" style="525"/>
    <col min="11770" max="11777" width="0" style="525" hidden="1" customWidth="1"/>
    <col min="11778" max="11778" width="3.7109375" style="525" customWidth="1"/>
    <col min="11779" max="11779" width="3.85546875" style="525" customWidth="1"/>
    <col min="11780" max="11780" width="3.7109375" style="525" customWidth="1"/>
    <col min="11781" max="11781" width="12.7109375" style="525" customWidth="1"/>
    <col min="11782" max="11782" width="52.7109375" style="525" customWidth="1"/>
    <col min="11783" max="11786" width="0" style="525" hidden="1" customWidth="1"/>
    <col min="11787" max="11787" width="12.28515625" style="525" customWidth="1"/>
    <col min="11788" max="11788" width="6.42578125" style="525" customWidth="1"/>
    <col min="11789" max="11789" width="12.28515625" style="525" customWidth="1"/>
    <col min="11790" max="11790" width="0" style="525" hidden="1" customWidth="1"/>
    <col min="11791" max="11791" width="3.7109375" style="525" customWidth="1"/>
    <col min="11792" max="11792" width="11.140625" style="525" bestFit="1" customWidth="1"/>
    <col min="11793" max="11794" width="10.5703125" style="525"/>
    <col min="11795" max="11795" width="11.140625" style="525" customWidth="1"/>
    <col min="11796" max="12025" width="10.5703125" style="525"/>
    <col min="12026" max="12033" width="0" style="525" hidden="1" customWidth="1"/>
    <col min="12034" max="12034" width="3.7109375" style="525" customWidth="1"/>
    <col min="12035" max="12035" width="3.85546875" style="525" customWidth="1"/>
    <col min="12036" max="12036" width="3.7109375" style="525" customWidth="1"/>
    <col min="12037" max="12037" width="12.7109375" style="525" customWidth="1"/>
    <col min="12038" max="12038" width="52.7109375" style="525" customWidth="1"/>
    <col min="12039" max="12042" width="0" style="525" hidden="1" customWidth="1"/>
    <col min="12043" max="12043" width="12.28515625" style="525" customWidth="1"/>
    <col min="12044" max="12044" width="6.42578125" style="525" customWidth="1"/>
    <col min="12045" max="12045" width="12.28515625" style="525" customWidth="1"/>
    <col min="12046" max="12046" width="0" style="525" hidden="1" customWidth="1"/>
    <col min="12047" max="12047" width="3.7109375" style="525" customWidth="1"/>
    <col min="12048" max="12048" width="11.140625" style="525" bestFit="1" customWidth="1"/>
    <col min="12049" max="12050" width="10.5703125" style="525"/>
    <col min="12051" max="12051" width="11.140625" style="525" customWidth="1"/>
    <col min="12052" max="12281" width="10.5703125" style="525"/>
    <col min="12282" max="12289" width="0" style="525" hidden="1" customWidth="1"/>
    <col min="12290" max="12290" width="3.7109375" style="525" customWidth="1"/>
    <col min="12291" max="12291" width="3.85546875" style="525" customWidth="1"/>
    <col min="12292" max="12292" width="3.7109375" style="525" customWidth="1"/>
    <col min="12293" max="12293" width="12.7109375" style="525" customWidth="1"/>
    <col min="12294" max="12294" width="52.7109375" style="525" customWidth="1"/>
    <col min="12295" max="12298" width="0" style="525" hidden="1" customWidth="1"/>
    <col min="12299" max="12299" width="12.28515625" style="525" customWidth="1"/>
    <col min="12300" max="12300" width="6.42578125" style="525" customWidth="1"/>
    <col min="12301" max="12301" width="12.28515625" style="525" customWidth="1"/>
    <col min="12302" max="12302" width="0" style="525" hidden="1" customWidth="1"/>
    <col min="12303" max="12303" width="3.7109375" style="525" customWidth="1"/>
    <col min="12304" max="12304" width="11.140625" style="525" bestFit="1" customWidth="1"/>
    <col min="12305" max="12306" width="10.5703125" style="525"/>
    <col min="12307" max="12307" width="11.140625" style="525" customWidth="1"/>
    <col min="12308" max="12537" width="10.5703125" style="525"/>
    <col min="12538" max="12545" width="0" style="525" hidden="1" customWidth="1"/>
    <col min="12546" max="12546" width="3.7109375" style="525" customWidth="1"/>
    <col min="12547" max="12547" width="3.85546875" style="525" customWidth="1"/>
    <col min="12548" max="12548" width="3.7109375" style="525" customWidth="1"/>
    <col min="12549" max="12549" width="12.7109375" style="525" customWidth="1"/>
    <col min="12550" max="12550" width="52.7109375" style="525" customWidth="1"/>
    <col min="12551" max="12554" width="0" style="525" hidden="1" customWidth="1"/>
    <col min="12555" max="12555" width="12.28515625" style="525" customWidth="1"/>
    <col min="12556" max="12556" width="6.42578125" style="525" customWidth="1"/>
    <col min="12557" max="12557" width="12.28515625" style="525" customWidth="1"/>
    <col min="12558" max="12558" width="0" style="525" hidden="1" customWidth="1"/>
    <col min="12559" max="12559" width="3.7109375" style="525" customWidth="1"/>
    <col min="12560" max="12560" width="11.140625" style="525" bestFit="1" customWidth="1"/>
    <col min="12561" max="12562" width="10.5703125" style="525"/>
    <col min="12563" max="12563" width="11.140625" style="525" customWidth="1"/>
    <col min="12564" max="12793" width="10.5703125" style="525"/>
    <col min="12794" max="12801" width="0" style="525" hidden="1" customWidth="1"/>
    <col min="12802" max="12802" width="3.7109375" style="525" customWidth="1"/>
    <col min="12803" max="12803" width="3.85546875" style="525" customWidth="1"/>
    <col min="12804" max="12804" width="3.7109375" style="525" customWidth="1"/>
    <col min="12805" max="12805" width="12.7109375" style="525" customWidth="1"/>
    <col min="12806" max="12806" width="52.7109375" style="525" customWidth="1"/>
    <col min="12807" max="12810" width="0" style="525" hidden="1" customWidth="1"/>
    <col min="12811" max="12811" width="12.28515625" style="525" customWidth="1"/>
    <col min="12812" max="12812" width="6.42578125" style="525" customWidth="1"/>
    <col min="12813" max="12813" width="12.28515625" style="525" customWidth="1"/>
    <col min="12814" max="12814" width="0" style="525" hidden="1" customWidth="1"/>
    <col min="12815" max="12815" width="3.7109375" style="525" customWidth="1"/>
    <col min="12816" max="12816" width="11.140625" style="525" bestFit="1" customWidth="1"/>
    <col min="12817" max="12818" width="10.5703125" style="525"/>
    <col min="12819" max="12819" width="11.140625" style="525" customWidth="1"/>
    <col min="12820" max="13049" width="10.5703125" style="525"/>
    <col min="13050" max="13057" width="0" style="525" hidden="1" customWidth="1"/>
    <col min="13058" max="13058" width="3.7109375" style="525" customWidth="1"/>
    <col min="13059" max="13059" width="3.85546875" style="525" customWidth="1"/>
    <col min="13060" max="13060" width="3.7109375" style="525" customWidth="1"/>
    <col min="13061" max="13061" width="12.7109375" style="525" customWidth="1"/>
    <col min="13062" max="13062" width="52.7109375" style="525" customWidth="1"/>
    <col min="13063" max="13066" width="0" style="525" hidden="1" customWidth="1"/>
    <col min="13067" max="13067" width="12.28515625" style="525" customWidth="1"/>
    <col min="13068" max="13068" width="6.42578125" style="525" customWidth="1"/>
    <col min="13069" max="13069" width="12.28515625" style="525" customWidth="1"/>
    <col min="13070" max="13070" width="0" style="525" hidden="1" customWidth="1"/>
    <col min="13071" max="13071" width="3.7109375" style="525" customWidth="1"/>
    <col min="13072" max="13072" width="11.140625" style="525" bestFit="1" customWidth="1"/>
    <col min="13073" max="13074" width="10.5703125" style="525"/>
    <col min="13075" max="13075" width="11.140625" style="525" customWidth="1"/>
    <col min="13076" max="13305" width="10.5703125" style="525"/>
    <col min="13306" max="13313" width="0" style="525" hidden="1" customWidth="1"/>
    <col min="13314" max="13314" width="3.7109375" style="525" customWidth="1"/>
    <col min="13315" max="13315" width="3.85546875" style="525" customWidth="1"/>
    <col min="13316" max="13316" width="3.7109375" style="525" customWidth="1"/>
    <col min="13317" max="13317" width="12.7109375" style="525" customWidth="1"/>
    <col min="13318" max="13318" width="52.7109375" style="525" customWidth="1"/>
    <col min="13319" max="13322" width="0" style="525" hidden="1" customWidth="1"/>
    <col min="13323" max="13323" width="12.28515625" style="525" customWidth="1"/>
    <col min="13324" max="13324" width="6.42578125" style="525" customWidth="1"/>
    <col min="13325" max="13325" width="12.28515625" style="525" customWidth="1"/>
    <col min="13326" max="13326" width="0" style="525" hidden="1" customWidth="1"/>
    <col min="13327" max="13327" width="3.7109375" style="525" customWidth="1"/>
    <col min="13328" max="13328" width="11.140625" style="525" bestFit="1" customWidth="1"/>
    <col min="13329" max="13330" width="10.5703125" style="525"/>
    <col min="13331" max="13331" width="11.140625" style="525" customWidth="1"/>
    <col min="13332" max="13561" width="10.5703125" style="525"/>
    <col min="13562" max="13569" width="0" style="525" hidden="1" customWidth="1"/>
    <col min="13570" max="13570" width="3.7109375" style="525" customWidth="1"/>
    <col min="13571" max="13571" width="3.85546875" style="525" customWidth="1"/>
    <col min="13572" max="13572" width="3.7109375" style="525" customWidth="1"/>
    <col min="13573" max="13573" width="12.7109375" style="525" customWidth="1"/>
    <col min="13574" max="13574" width="52.7109375" style="525" customWidth="1"/>
    <col min="13575" max="13578" width="0" style="525" hidden="1" customWidth="1"/>
    <col min="13579" max="13579" width="12.28515625" style="525" customWidth="1"/>
    <col min="13580" max="13580" width="6.42578125" style="525" customWidth="1"/>
    <col min="13581" max="13581" width="12.28515625" style="525" customWidth="1"/>
    <col min="13582" max="13582" width="0" style="525" hidden="1" customWidth="1"/>
    <col min="13583" max="13583" width="3.7109375" style="525" customWidth="1"/>
    <col min="13584" max="13584" width="11.140625" style="525" bestFit="1" customWidth="1"/>
    <col min="13585" max="13586" width="10.5703125" style="525"/>
    <col min="13587" max="13587" width="11.140625" style="525" customWidth="1"/>
    <col min="13588" max="13817" width="10.5703125" style="525"/>
    <col min="13818" max="13825" width="0" style="525" hidden="1" customWidth="1"/>
    <col min="13826" max="13826" width="3.7109375" style="525" customWidth="1"/>
    <col min="13827" max="13827" width="3.85546875" style="525" customWidth="1"/>
    <col min="13828" max="13828" width="3.7109375" style="525" customWidth="1"/>
    <col min="13829" max="13829" width="12.7109375" style="525" customWidth="1"/>
    <col min="13830" max="13830" width="52.7109375" style="525" customWidth="1"/>
    <col min="13831" max="13834" width="0" style="525" hidden="1" customWidth="1"/>
    <col min="13835" max="13835" width="12.28515625" style="525" customWidth="1"/>
    <col min="13836" max="13836" width="6.42578125" style="525" customWidth="1"/>
    <col min="13837" max="13837" width="12.28515625" style="525" customWidth="1"/>
    <col min="13838" max="13838" width="0" style="525" hidden="1" customWidth="1"/>
    <col min="13839" max="13839" width="3.7109375" style="525" customWidth="1"/>
    <col min="13840" max="13840" width="11.140625" style="525" bestFit="1" customWidth="1"/>
    <col min="13841" max="13842" width="10.5703125" style="525"/>
    <col min="13843" max="13843" width="11.140625" style="525" customWidth="1"/>
    <col min="13844" max="14073" width="10.5703125" style="525"/>
    <col min="14074" max="14081" width="0" style="525" hidden="1" customWidth="1"/>
    <col min="14082" max="14082" width="3.7109375" style="525" customWidth="1"/>
    <col min="14083" max="14083" width="3.85546875" style="525" customWidth="1"/>
    <col min="14084" max="14084" width="3.7109375" style="525" customWidth="1"/>
    <col min="14085" max="14085" width="12.7109375" style="525" customWidth="1"/>
    <col min="14086" max="14086" width="52.7109375" style="525" customWidth="1"/>
    <col min="14087" max="14090" width="0" style="525" hidden="1" customWidth="1"/>
    <col min="14091" max="14091" width="12.28515625" style="525" customWidth="1"/>
    <col min="14092" max="14092" width="6.42578125" style="525" customWidth="1"/>
    <col min="14093" max="14093" width="12.28515625" style="525" customWidth="1"/>
    <col min="14094" max="14094" width="0" style="525" hidden="1" customWidth="1"/>
    <col min="14095" max="14095" width="3.7109375" style="525" customWidth="1"/>
    <col min="14096" max="14096" width="11.140625" style="525" bestFit="1" customWidth="1"/>
    <col min="14097" max="14098" width="10.5703125" style="525"/>
    <col min="14099" max="14099" width="11.140625" style="525" customWidth="1"/>
    <col min="14100" max="14329" width="10.5703125" style="525"/>
    <col min="14330" max="14337" width="0" style="525" hidden="1" customWidth="1"/>
    <col min="14338" max="14338" width="3.7109375" style="525" customWidth="1"/>
    <col min="14339" max="14339" width="3.85546875" style="525" customWidth="1"/>
    <col min="14340" max="14340" width="3.7109375" style="525" customWidth="1"/>
    <col min="14341" max="14341" width="12.7109375" style="525" customWidth="1"/>
    <col min="14342" max="14342" width="52.7109375" style="525" customWidth="1"/>
    <col min="14343" max="14346" width="0" style="525" hidden="1" customWidth="1"/>
    <col min="14347" max="14347" width="12.28515625" style="525" customWidth="1"/>
    <col min="14348" max="14348" width="6.42578125" style="525" customWidth="1"/>
    <col min="14349" max="14349" width="12.28515625" style="525" customWidth="1"/>
    <col min="14350" max="14350" width="0" style="525" hidden="1" customWidth="1"/>
    <col min="14351" max="14351" width="3.7109375" style="525" customWidth="1"/>
    <col min="14352" max="14352" width="11.140625" style="525" bestFit="1" customWidth="1"/>
    <col min="14353" max="14354" width="10.5703125" style="525"/>
    <col min="14355" max="14355" width="11.140625" style="525" customWidth="1"/>
    <col min="14356" max="14585" width="10.5703125" style="525"/>
    <col min="14586" max="14593" width="0" style="525" hidden="1" customWidth="1"/>
    <col min="14594" max="14594" width="3.7109375" style="525" customWidth="1"/>
    <col min="14595" max="14595" width="3.85546875" style="525" customWidth="1"/>
    <col min="14596" max="14596" width="3.7109375" style="525" customWidth="1"/>
    <col min="14597" max="14597" width="12.7109375" style="525" customWidth="1"/>
    <col min="14598" max="14598" width="52.7109375" style="525" customWidth="1"/>
    <col min="14599" max="14602" width="0" style="525" hidden="1" customWidth="1"/>
    <col min="14603" max="14603" width="12.28515625" style="525" customWidth="1"/>
    <col min="14604" max="14604" width="6.42578125" style="525" customWidth="1"/>
    <col min="14605" max="14605" width="12.28515625" style="525" customWidth="1"/>
    <col min="14606" max="14606" width="0" style="525" hidden="1" customWidth="1"/>
    <col min="14607" max="14607" width="3.7109375" style="525" customWidth="1"/>
    <col min="14608" max="14608" width="11.140625" style="525" bestFit="1" customWidth="1"/>
    <col min="14609" max="14610" width="10.5703125" style="525"/>
    <col min="14611" max="14611" width="11.140625" style="525" customWidth="1"/>
    <col min="14612" max="14841" width="10.5703125" style="525"/>
    <col min="14842" max="14849" width="0" style="525" hidden="1" customWidth="1"/>
    <col min="14850" max="14850" width="3.7109375" style="525" customWidth="1"/>
    <col min="14851" max="14851" width="3.85546875" style="525" customWidth="1"/>
    <col min="14852" max="14852" width="3.7109375" style="525" customWidth="1"/>
    <col min="14853" max="14853" width="12.7109375" style="525" customWidth="1"/>
    <col min="14854" max="14854" width="52.7109375" style="525" customWidth="1"/>
    <col min="14855" max="14858" width="0" style="525" hidden="1" customWidth="1"/>
    <col min="14859" max="14859" width="12.28515625" style="525" customWidth="1"/>
    <col min="14860" max="14860" width="6.42578125" style="525" customWidth="1"/>
    <col min="14861" max="14861" width="12.28515625" style="525" customWidth="1"/>
    <col min="14862" max="14862" width="0" style="525" hidden="1" customWidth="1"/>
    <col min="14863" max="14863" width="3.7109375" style="525" customWidth="1"/>
    <col min="14864" max="14864" width="11.140625" style="525" bestFit="1" customWidth="1"/>
    <col min="14865" max="14866" width="10.5703125" style="525"/>
    <col min="14867" max="14867" width="11.140625" style="525" customWidth="1"/>
    <col min="14868" max="15097" width="10.5703125" style="525"/>
    <col min="15098" max="15105" width="0" style="525" hidden="1" customWidth="1"/>
    <col min="15106" max="15106" width="3.7109375" style="525" customWidth="1"/>
    <col min="15107" max="15107" width="3.85546875" style="525" customWidth="1"/>
    <col min="15108" max="15108" width="3.7109375" style="525" customWidth="1"/>
    <col min="15109" max="15109" width="12.7109375" style="525" customWidth="1"/>
    <col min="15110" max="15110" width="52.7109375" style="525" customWidth="1"/>
    <col min="15111" max="15114" width="0" style="525" hidden="1" customWidth="1"/>
    <col min="15115" max="15115" width="12.28515625" style="525" customWidth="1"/>
    <col min="15116" max="15116" width="6.42578125" style="525" customWidth="1"/>
    <col min="15117" max="15117" width="12.28515625" style="525" customWidth="1"/>
    <col min="15118" max="15118" width="0" style="525" hidden="1" customWidth="1"/>
    <col min="15119" max="15119" width="3.7109375" style="525" customWidth="1"/>
    <col min="15120" max="15120" width="11.140625" style="525" bestFit="1" customWidth="1"/>
    <col min="15121" max="15122" width="10.5703125" style="525"/>
    <col min="15123" max="15123" width="11.140625" style="525" customWidth="1"/>
    <col min="15124" max="15353" width="10.5703125" style="525"/>
    <col min="15354" max="15361" width="0" style="525" hidden="1" customWidth="1"/>
    <col min="15362" max="15362" width="3.7109375" style="525" customWidth="1"/>
    <col min="15363" max="15363" width="3.85546875" style="525" customWidth="1"/>
    <col min="15364" max="15364" width="3.7109375" style="525" customWidth="1"/>
    <col min="15365" max="15365" width="12.7109375" style="525" customWidth="1"/>
    <col min="15366" max="15366" width="52.7109375" style="525" customWidth="1"/>
    <col min="15367" max="15370" width="0" style="525" hidden="1" customWidth="1"/>
    <col min="15371" max="15371" width="12.28515625" style="525" customWidth="1"/>
    <col min="15372" max="15372" width="6.42578125" style="525" customWidth="1"/>
    <col min="15373" max="15373" width="12.28515625" style="525" customWidth="1"/>
    <col min="15374" max="15374" width="0" style="525" hidden="1" customWidth="1"/>
    <col min="15375" max="15375" width="3.7109375" style="525" customWidth="1"/>
    <col min="15376" max="15376" width="11.140625" style="525" bestFit="1" customWidth="1"/>
    <col min="15377" max="15378" width="10.5703125" style="525"/>
    <col min="15379" max="15379" width="11.140625" style="525" customWidth="1"/>
    <col min="15380" max="15609" width="10.5703125" style="525"/>
    <col min="15610" max="15617" width="0" style="525" hidden="1" customWidth="1"/>
    <col min="15618" max="15618" width="3.7109375" style="525" customWidth="1"/>
    <col min="15619" max="15619" width="3.85546875" style="525" customWidth="1"/>
    <col min="15620" max="15620" width="3.7109375" style="525" customWidth="1"/>
    <col min="15621" max="15621" width="12.7109375" style="525" customWidth="1"/>
    <col min="15622" max="15622" width="52.7109375" style="525" customWidth="1"/>
    <col min="15623" max="15626" width="0" style="525" hidden="1" customWidth="1"/>
    <col min="15627" max="15627" width="12.28515625" style="525" customWidth="1"/>
    <col min="15628" max="15628" width="6.42578125" style="525" customWidth="1"/>
    <col min="15629" max="15629" width="12.28515625" style="525" customWidth="1"/>
    <col min="15630" max="15630" width="0" style="525" hidden="1" customWidth="1"/>
    <col min="15631" max="15631" width="3.7109375" style="525" customWidth="1"/>
    <col min="15632" max="15632" width="11.140625" style="525" bestFit="1" customWidth="1"/>
    <col min="15633" max="15634" width="10.5703125" style="525"/>
    <col min="15635" max="15635" width="11.140625" style="525" customWidth="1"/>
    <col min="15636" max="15865" width="10.5703125" style="525"/>
    <col min="15866" max="15873" width="0" style="525" hidden="1" customWidth="1"/>
    <col min="15874" max="15874" width="3.7109375" style="525" customWidth="1"/>
    <col min="15875" max="15875" width="3.85546875" style="525" customWidth="1"/>
    <col min="15876" max="15876" width="3.7109375" style="525" customWidth="1"/>
    <col min="15877" max="15877" width="12.7109375" style="525" customWidth="1"/>
    <col min="15878" max="15878" width="52.7109375" style="525" customWidth="1"/>
    <col min="15879" max="15882" width="0" style="525" hidden="1" customWidth="1"/>
    <col min="15883" max="15883" width="12.28515625" style="525" customWidth="1"/>
    <col min="15884" max="15884" width="6.42578125" style="525" customWidth="1"/>
    <col min="15885" max="15885" width="12.28515625" style="525" customWidth="1"/>
    <col min="15886" max="15886" width="0" style="525" hidden="1" customWidth="1"/>
    <col min="15887" max="15887" width="3.7109375" style="525" customWidth="1"/>
    <col min="15888" max="15888" width="11.140625" style="525" bestFit="1" customWidth="1"/>
    <col min="15889" max="15890" width="10.5703125" style="525"/>
    <col min="15891" max="15891" width="11.140625" style="525" customWidth="1"/>
    <col min="15892" max="16121" width="10.5703125" style="525"/>
    <col min="16122" max="16129" width="0" style="525" hidden="1" customWidth="1"/>
    <col min="16130" max="16130" width="3.7109375" style="525" customWidth="1"/>
    <col min="16131" max="16131" width="3.85546875" style="525" customWidth="1"/>
    <col min="16132" max="16132" width="3.7109375" style="525" customWidth="1"/>
    <col min="16133" max="16133" width="12.7109375" style="525" customWidth="1"/>
    <col min="16134" max="16134" width="52.7109375" style="525" customWidth="1"/>
    <col min="16135" max="16138" width="0" style="525" hidden="1" customWidth="1"/>
    <col min="16139" max="16139" width="12.28515625" style="525" customWidth="1"/>
    <col min="16140" max="16140" width="6.42578125" style="525" customWidth="1"/>
    <col min="16141" max="16141" width="12.28515625" style="525" customWidth="1"/>
    <col min="16142" max="16142" width="0" style="525" hidden="1" customWidth="1"/>
    <col min="16143" max="16143" width="3.7109375" style="525" customWidth="1"/>
    <col min="16144" max="16144" width="11.140625" style="525" bestFit="1" customWidth="1"/>
    <col min="16145" max="16146" width="10.5703125" style="525"/>
    <col min="16147" max="16147" width="11.140625" style="525" customWidth="1"/>
    <col min="16148" max="16384" width="10.5703125" style="525"/>
  </cols>
  <sheetData>
    <row r="1" spans="1:29" hidden="1">
      <c r="Q1" s="585"/>
      <c r="R1" s="585"/>
    </row>
    <row r="2" spans="1:29" hidden="1">
      <c r="U2" s="585"/>
    </row>
    <row r="3" spans="1:29" hidden="1"/>
    <row r="4" spans="1:29" ht="3" customHeight="1">
      <c r="J4" s="531"/>
      <c r="K4" s="531"/>
      <c r="L4" s="526"/>
      <c r="M4" s="526"/>
      <c r="N4" s="526"/>
      <c r="O4" s="534"/>
      <c r="P4" s="534"/>
      <c r="Q4" s="534"/>
      <c r="R4" s="534"/>
      <c r="S4" s="534"/>
      <c r="T4" s="534"/>
      <c r="U4" s="534"/>
    </row>
    <row r="5" spans="1:29" ht="22.5" customHeight="1">
      <c r="J5" s="531"/>
      <c r="K5" s="531"/>
      <c r="L5" s="1215" t="s">
        <v>631</v>
      </c>
      <c r="M5" s="1215"/>
      <c r="N5" s="1215"/>
      <c r="O5" s="1215"/>
      <c r="P5" s="1215"/>
      <c r="Q5" s="1215"/>
      <c r="R5" s="1215"/>
      <c r="S5" s="1215"/>
      <c r="T5" s="1215"/>
      <c r="U5" s="666"/>
    </row>
    <row r="6" spans="1:29" ht="3" customHeight="1">
      <c r="J6" s="531"/>
      <c r="K6" s="531"/>
      <c r="L6" s="526"/>
      <c r="M6" s="526"/>
      <c r="N6" s="526"/>
      <c r="O6" s="530"/>
      <c r="P6" s="530"/>
      <c r="Q6" s="530"/>
      <c r="R6" s="530"/>
      <c r="S6" s="530"/>
      <c r="T6" s="530"/>
      <c r="U6" s="530"/>
      <c r="V6" s="534"/>
    </row>
    <row r="7" spans="1:29" s="572" customFormat="1" ht="22.5">
      <c r="A7" s="592"/>
      <c r="B7" s="592"/>
      <c r="C7" s="592"/>
      <c r="D7" s="592"/>
      <c r="E7" s="592"/>
      <c r="F7" s="592"/>
      <c r="G7" s="592"/>
      <c r="H7" s="592"/>
      <c r="L7" s="501"/>
      <c r="M7" s="619" t="s">
        <v>502</v>
      </c>
      <c r="N7" s="668"/>
      <c r="O7" s="1221" t="str">
        <f>IF(NameOrPr_ch="",IF(NameOrPr="","",NameOrPr),NameOrPr_ch)</f>
        <v>Государственная служба Чувашской Республики по конкурентной политике и тарифам</v>
      </c>
      <c r="P7" s="1221"/>
      <c r="Q7" s="1221"/>
      <c r="R7" s="1221"/>
      <c r="S7" s="1221"/>
      <c r="T7" s="1221"/>
      <c r="U7" s="584"/>
      <c r="V7" s="584"/>
      <c r="W7" s="521"/>
      <c r="X7" s="592"/>
      <c r="Y7" s="592"/>
      <c r="Z7" s="592"/>
      <c r="AA7" s="592"/>
      <c r="AB7" s="592"/>
      <c r="AC7" s="592"/>
    </row>
    <row r="8" spans="1:29" s="572" customFormat="1" ht="18.75">
      <c r="A8" s="592"/>
      <c r="B8" s="592"/>
      <c r="C8" s="592"/>
      <c r="D8" s="592"/>
      <c r="E8" s="592"/>
      <c r="F8" s="592"/>
      <c r="G8" s="592"/>
      <c r="H8" s="592"/>
      <c r="L8" s="501"/>
      <c r="M8" s="619" t="s">
        <v>596</v>
      </c>
      <c r="N8" s="668"/>
      <c r="O8" s="1221" t="str">
        <f>IF(datePr_ch="",IF(datePr="","",datePr),datePr_ch)</f>
        <v>24.11.2020</v>
      </c>
      <c r="P8" s="1221"/>
      <c r="Q8" s="1221"/>
      <c r="R8" s="1221"/>
      <c r="S8" s="1221"/>
      <c r="T8" s="1221"/>
      <c r="U8" s="584"/>
      <c r="V8" s="584"/>
      <c r="W8" s="521"/>
      <c r="X8" s="592"/>
      <c r="Y8" s="592"/>
      <c r="Z8" s="592"/>
      <c r="AA8" s="592"/>
      <c r="AB8" s="592"/>
      <c r="AC8" s="592"/>
    </row>
    <row r="9" spans="1:29" s="572" customFormat="1" ht="18.75">
      <c r="A9" s="592"/>
      <c r="B9" s="592"/>
      <c r="C9" s="592"/>
      <c r="D9" s="592"/>
      <c r="E9" s="592"/>
      <c r="F9" s="592"/>
      <c r="G9" s="592"/>
      <c r="H9" s="592"/>
      <c r="L9" s="554"/>
      <c r="M9" s="619" t="s">
        <v>595</v>
      </c>
      <c r="N9" s="668"/>
      <c r="O9" s="1221" t="str">
        <f>IF(numberPr_ch="",IF(numberPr="","",numberPr),numberPr_ch)</f>
        <v>44-22/тп</v>
      </c>
      <c r="P9" s="1221"/>
      <c r="Q9" s="1221"/>
      <c r="R9" s="1221"/>
      <c r="S9" s="1221"/>
      <c r="T9" s="1221"/>
      <c r="U9" s="584"/>
      <c r="V9" s="584"/>
      <c r="W9" s="521"/>
      <c r="X9" s="592"/>
      <c r="Y9" s="592"/>
      <c r="Z9" s="592"/>
      <c r="AA9" s="592"/>
      <c r="AB9" s="592"/>
      <c r="AC9" s="592"/>
    </row>
    <row r="10" spans="1:29" s="572" customFormat="1" ht="18.75">
      <c r="A10" s="592"/>
      <c r="B10" s="592"/>
      <c r="C10" s="592"/>
      <c r="D10" s="592"/>
      <c r="E10" s="592"/>
      <c r="F10" s="592"/>
      <c r="G10" s="592"/>
      <c r="H10" s="592"/>
      <c r="L10" s="554"/>
      <c r="M10" s="619" t="s">
        <v>501</v>
      </c>
      <c r="N10" s="668"/>
      <c r="O10" s="1221" t="str">
        <f>IF(IstPub_ch="",IF(IstPub="","",IstPub),IstPub_ch)</f>
        <v>http://publication.pravo.gov.ru/Document/View/2101202012140001</v>
      </c>
      <c r="P10" s="1221"/>
      <c r="Q10" s="1221"/>
      <c r="R10" s="1221"/>
      <c r="S10" s="1221"/>
      <c r="T10" s="1221"/>
      <c r="U10" s="584"/>
      <c r="V10" s="584"/>
      <c r="W10" s="521"/>
      <c r="X10" s="592"/>
      <c r="Y10" s="592"/>
      <c r="Z10" s="592"/>
      <c r="AA10" s="592"/>
      <c r="AB10" s="592"/>
      <c r="AC10" s="592"/>
    </row>
    <row r="11" spans="1:29" s="572" customFormat="1" ht="11.25" hidden="1">
      <c r="A11" s="592"/>
      <c r="B11" s="592"/>
      <c r="C11" s="592"/>
      <c r="D11" s="592"/>
      <c r="E11" s="592"/>
      <c r="F11" s="592"/>
      <c r="G11" s="592"/>
      <c r="H11" s="592"/>
      <c r="L11" s="1216"/>
      <c r="M11" s="1216"/>
      <c r="N11" s="568"/>
      <c r="O11" s="584"/>
      <c r="P11" s="584"/>
      <c r="Q11" s="584"/>
      <c r="R11" s="584"/>
      <c r="S11" s="584"/>
      <c r="T11" s="584"/>
      <c r="U11" s="590" t="s">
        <v>373</v>
      </c>
      <c r="X11" s="592"/>
      <c r="Y11" s="592"/>
      <c r="Z11" s="592"/>
      <c r="AA11" s="592"/>
      <c r="AB11" s="592"/>
      <c r="AC11" s="592"/>
    </row>
    <row r="12" spans="1:29">
      <c r="J12" s="531"/>
      <c r="K12" s="531"/>
      <c r="L12" s="526"/>
      <c r="M12" s="526"/>
      <c r="N12" s="504"/>
      <c r="O12" s="1222"/>
      <c r="P12" s="1222"/>
      <c r="Q12" s="1222"/>
      <c r="R12" s="1222"/>
      <c r="S12" s="1222"/>
      <c r="T12" s="1222"/>
      <c r="U12" s="1222"/>
    </row>
    <row r="13" spans="1:29">
      <c r="J13" s="531"/>
      <c r="K13" s="531"/>
      <c r="L13" s="1158" t="s">
        <v>454</v>
      </c>
      <c r="M13" s="1158"/>
      <c r="N13" s="1158"/>
      <c r="O13" s="1158"/>
      <c r="P13" s="1158"/>
      <c r="Q13" s="1158"/>
      <c r="R13" s="1158"/>
      <c r="S13" s="1158"/>
      <c r="T13" s="1158"/>
      <c r="U13" s="1158"/>
      <c r="V13" s="1158"/>
      <c r="W13" s="1158" t="s">
        <v>455</v>
      </c>
    </row>
    <row r="14" spans="1:29" ht="14.25" customHeight="1">
      <c r="J14" s="531"/>
      <c r="K14" s="531"/>
      <c r="L14" s="1228" t="s">
        <v>92</v>
      </c>
      <c r="M14" s="1228" t="s">
        <v>639</v>
      </c>
      <c r="N14" s="663"/>
      <c r="O14" s="1229" t="s">
        <v>641</v>
      </c>
      <c r="P14" s="1230"/>
      <c r="Q14" s="1230"/>
      <c r="R14" s="1230"/>
      <c r="S14" s="1230"/>
      <c r="T14" s="1231"/>
      <c r="U14" s="1212" t="s">
        <v>341</v>
      </c>
      <c r="V14" s="1225" t="s">
        <v>275</v>
      </c>
      <c r="W14" s="1158"/>
    </row>
    <row r="15" spans="1:29" ht="14.25" customHeight="1">
      <c r="J15" s="531"/>
      <c r="K15" s="531"/>
      <c r="L15" s="1228"/>
      <c r="M15" s="1228"/>
      <c r="N15" s="664"/>
      <c r="O15" s="1234" t="s">
        <v>605</v>
      </c>
      <c r="P15" s="1232" t="s">
        <v>271</v>
      </c>
      <c r="Q15" s="1233"/>
      <c r="R15" s="1209" t="s">
        <v>654</v>
      </c>
      <c r="S15" s="1210"/>
      <c r="T15" s="1211"/>
      <c r="U15" s="1213"/>
      <c r="V15" s="1226"/>
      <c r="W15" s="1158"/>
    </row>
    <row r="16" spans="1:29" ht="33.75" customHeight="1">
      <c r="J16" s="531"/>
      <c r="K16" s="531"/>
      <c r="L16" s="1228"/>
      <c r="M16" s="1228"/>
      <c r="N16" s="665"/>
      <c r="O16" s="1235"/>
      <c r="P16" s="537" t="s">
        <v>606</v>
      </c>
      <c r="Q16" s="537" t="s">
        <v>6</v>
      </c>
      <c r="R16" s="538" t="s">
        <v>274</v>
      </c>
      <c r="S16" s="1223" t="s">
        <v>273</v>
      </c>
      <c r="T16" s="1224"/>
      <c r="U16" s="1214"/>
      <c r="V16" s="1227"/>
      <c r="W16" s="1158"/>
    </row>
    <row r="17" spans="1:29">
      <c r="J17" s="531"/>
      <c r="K17" s="571">
        <v>1</v>
      </c>
      <c r="L17" s="649" t="s">
        <v>93</v>
      </c>
      <c r="M17" s="649" t="s">
        <v>49</v>
      </c>
      <c r="N17" s="651" t="str">
        <f ca="1">OFFSET(N17,0,-1)</f>
        <v>2</v>
      </c>
      <c r="O17" s="650">
        <f ca="1">OFFSET(O17,0,-1)+1</f>
        <v>3</v>
      </c>
      <c r="P17" s="650">
        <f ca="1">OFFSET(P17,0,-1)+1</f>
        <v>4</v>
      </c>
      <c r="Q17" s="650">
        <f ca="1">OFFSET(Q17,0,-1)+1</f>
        <v>5</v>
      </c>
      <c r="R17" s="650">
        <f ca="1">OFFSET(R17,0,-1)+1</f>
        <v>6</v>
      </c>
      <c r="S17" s="1217">
        <f ca="1">OFFSET(S17,0,-1)+1</f>
        <v>7</v>
      </c>
      <c r="T17" s="1217"/>
      <c r="U17" s="650">
        <f ca="1">OFFSET(U17,0,-2)+1</f>
        <v>8</v>
      </c>
      <c r="V17" s="651">
        <f ca="1">OFFSET(V17,0,-1)</f>
        <v>8</v>
      </c>
      <c r="W17" s="650">
        <f ca="1">OFFSET(W17,0,-1)+1</f>
        <v>9</v>
      </c>
    </row>
    <row r="18" spans="1:29" ht="22.5">
      <c r="A18" s="1201">
        <v>1</v>
      </c>
      <c r="B18" s="867"/>
      <c r="C18" s="867"/>
      <c r="D18" s="867"/>
      <c r="E18" s="868"/>
      <c r="F18" s="869"/>
      <c r="G18" s="869"/>
      <c r="H18" s="869"/>
      <c r="I18" s="870"/>
      <c r="J18" s="865"/>
      <c r="K18" s="872"/>
      <c r="L18" s="595">
        <f>mergeValue(A18)</f>
        <v>1</v>
      </c>
      <c r="M18" s="643" t="s">
        <v>20</v>
      </c>
      <c r="N18" s="648"/>
      <c r="O18" s="1202"/>
      <c r="P18" s="1202"/>
      <c r="Q18" s="1202"/>
      <c r="R18" s="1202"/>
      <c r="S18" s="1202"/>
      <c r="T18" s="1202"/>
      <c r="U18" s="1202"/>
      <c r="V18" s="1202"/>
      <c r="W18" s="632" t="s">
        <v>476</v>
      </c>
      <c r="Y18" s="591"/>
      <c r="Z18" s="591" t="str">
        <f t="shared" ref="Z18:Z31" si="0">IF(M18="","",M18 )</f>
        <v>Наименование тарифа</v>
      </c>
      <c r="AA18" s="591"/>
      <c r="AB18" s="591"/>
      <c r="AC18" s="591"/>
    </row>
    <row r="19" spans="1:29" ht="22.5">
      <c r="A19" s="1201"/>
      <c r="B19" s="1201">
        <v>1</v>
      </c>
      <c r="C19" s="867"/>
      <c r="D19" s="867"/>
      <c r="E19" s="869"/>
      <c r="F19" s="869"/>
      <c r="G19" s="869"/>
      <c r="H19" s="869"/>
      <c r="I19" s="864"/>
      <c r="J19" s="863"/>
      <c r="K19" s="866"/>
      <c r="L19" s="595" t="str">
        <f>mergeValue(A19) &amp;"."&amp; mergeValue(B19)</f>
        <v>1.1</v>
      </c>
      <c r="M19" s="548" t="s">
        <v>16</v>
      </c>
      <c r="N19" s="648"/>
      <c r="O19" s="1202"/>
      <c r="P19" s="1202"/>
      <c r="Q19" s="1202"/>
      <c r="R19" s="1202"/>
      <c r="S19" s="1202"/>
      <c r="T19" s="1202"/>
      <c r="U19" s="1202"/>
      <c r="V19" s="1202"/>
      <c r="W19" s="632" t="s">
        <v>477</v>
      </c>
      <c r="Y19" s="591"/>
      <c r="Z19" s="591" t="str">
        <f t="shared" si="0"/>
        <v>Территория действия тарифа</v>
      </c>
      <c r="AA19" s="591"/>
      <c r="AB19" s="591"/>
      <c r="AC19" s="591"/>
    </row>
    <row r="20" spans="1:29" ht="22.5">
      <c r="A20" s="1201"/>
      <c r="B20" s="1201"/>
      <c r="C20" s="1201">
        <v>1</v>
      </c>
      <c r="D20" s="867"/>
      <c r="E20" s="869"/>
      <c r="F20" s="869"/>
      <c r="G20" s="869"/>
      <c r="H20" s="869"/>
      <c r="I20" s="871"/>
      <c r="J20" s="863"/>
      <c r="K20" s="866"/>
      <c r="L20" s="595" t="str">
        <f>mergeValue(A20) &amp;"."&amp; mergeValue(B20)&amp;"."&amp; mergeValue(C20)</f>
        <v>1.1.1</v>
      </c>
      <c r="M20" s="549" t="s">
        <v>7</v>
      </c>
      <c r="N20" s="648"/>
      <c r="O20" s="1202"/>
      <c r="P20" s="1202"/>
      <c r="Q20" s="1202"/>
      <c r="R20" s="1202"/>
      <c r="S20" s="1202"/>
      <c r="T20" s="1202"/>
      <c r="U20" s="1202"/>
      <c r="V20" s="1202"/>
      <c r="W20" s="632" t="s">
        <v>633</v>
      </c>
      <c r="Y20" s="591"/>
      <c r="Z20" s="591" t="str">
        <f t="shared" si="0"/>
        <v xml:space="preserve">Наименование системы теплоснабжения </v>
      </c>
      <c r="AA20" s="591"/>
      <c r="AB20" s="591"/>
      <c r="AC20" s="591"/>
    </row>
    <row r="21" spans="1:29" ht="22.5">
      <c r="A21" s="1201"/>
      <c r="B21" s="1201"/>
      <c r="C21" s="1201"/>
      <c r="D21" s="1201">
        <v>1</v>
      </c>
      <c r="E21" s="869"/>
      <c r="F21" s="869"/>
      <c r="G21" s="869"/>
      <c r="H21" s="869"/>
      <c r="I21" s="871"/>
      <c r="J21" s="863"/>
      <c r="K21" s="866"/>
      <c r="L21" s="595" t="str">
        <f>mergeValue(A21) &amp;"."&amp; mergeValue(B21)&amp;"."&amp; mergeValue(C21)&amp;"."&amp; mergeValue(D21)</f>
        <v>1.1.1.1</v>
      </c>
      <c r="M21" s="550" t="s">
        <v>22</v>
      </c>
      <c r="N21" s="648"/>
      <c r="O21" s="1202"/>
      <c r="P21" s="1202"/>
      <c r="Q21" s="1202"/>
      <c r="R21" s="1202"/>
      <c r="S21" s="1202"/>
      <c r="T21" s="1202"/>
      <c r="U21" s="1202"/>
      <c r="V21" s="1202"/>
      <c r="W21" s="632" t="s">
        <v>634</v>
      </c>
      <c r="Y21" s="591"/>
      <c r="Z21" s="591" t="str">
        <f t="shared" si="0"/>
        <v xml:space="preserve">Источник тепловой энергии  </v>
      </c>
      <c r="AA21" s="591"/>
      <c r="AB21" s="591"/>
      <c r="AC21" s="591"/>
    </row>
    <row r="22" spans="1:29" ht="101.25">
      <c r="A22" s="1201"/>
      <c r="B22" s="1201"/>
      <c r="C22" s="1201"/>
      <c r="D22" s="1201"/>
      <c r="E22" s="1201">
        <v>1</v>
      </c>
      <c r="F22" s="869"/>
      <c r="G22" s="869"/>
      <c r="H22" s="867">
        <v>1</v>
      </c>
      <c r="I22" s="1201">
        <v>1</v>
      </c>
      <c r="J22" s="869"/>
      <c r="K22" s="874"/>
      <c r="L22" s="595" t="str">
        <f>mergeValue(A22) &amp;"."&amp; mergeValue(B22)&amp;"."&amp; mergeValue(C22)&amp;"."&amp; mergeValue(D22)&amp;"."&amp; mergeValue(E22)</f>
        <v>1.1.1.1.1</v>
      </c>
      <c r="M22" s="556" t="s">
        <v>9</v>
      </c>
      <c r="N22" s="648"/>
      <c r="O22" s="1203"/>
      <c r="P22" s="1203"/>
      <c r="Q22" s="1203"/>
      <c r="R22" s="1203"/>
      <c r="S22" s="1203"/>
      <c r="T22" s="1203"/>
      <c r="U22" s="1203"/>
      <c r="V22" s="1203"/>
      <c r="W22" s="632" t="s">
        <v>638</v>
      </c>
      <c r="Y22" s="591"/>
      <c r="Z22" s="591" t="str">
        <f t="shared" si="0"/>
        <v>Схема подключения теплопотребляющей установки к коллектору источника тепловой энергии</v>
      </c>
      <c r="AA22" s="591"/>
      <c r="AB22" s="591"/>
      <c r="AC22" s="591"/>
    </row>
    <row r="23" spans="1:29" ht="90">
      <c r="A23" s="1201"/>
      <c r="B23" s="1201"/>
      <c r="C23" s="1201"/>
      <c r="D23" s="1201"/>
      <c r="E23" s="1201"/>
      <c r="F23" s="1201">
        <v>1</v>
      </c>
      <c r="G23" s="867"/>
      <c r="H23" s="867"/>
      <c r="I23" s="1201"/>
      <c r="J23" s="1201">
        <v>1</v>
      </c>
      <c r="K23" s="875"/>
      <c r="L23" s="595" t="str">
        <f>mergeValue(A23) &amp;"."&amp; mergeValue(B23)&amp;"."&amp; mergeValue(C23)&amp;"."&amp; mergeValue(D23)&amp;"."&amp; mergeValue(E23)&amp;"."&amp; mergeValue(F23)</f>
        <v>1.1.1.1.1.1</v>
      </c>
      <c r="M23" s="557" t="s">
        <v>10</v>
      </c>
      <c r="N23" s="648"/>
      <c r="O23" s="1204"/>
      <c r="P23" s="1205"/>
      <c r="Q23" s="1205"/>
      <c r="R23" s="1205"/>
      <c r="S23" s="1205"/>
      <c r="T23" s="1205"/>
      <c r="U23" s="1205"/>
      <c r="V23" s="1206"/>
      <c r="W23" s="632" t="s">
        <v>636</v>
      </c>
      <c r="Y23" s="591"/>
      <c r="Z23" s="591" t="str">
        <f t="shared" si="0"/>
        <v>Группа потребителей</v>
      </c>
      <c r="AA23" s="591"/>
      <c r="AB23" s="591"/>
      <c r="AC23" s="591"/>
    </row>
    <row r="24" spans="1:29" ht="189" customHeight="1">
      <c r="A24" s="1201"/>
      <c r="B24" s="1201"/>
      <c r="C24" s="1201"/>
      <c r="D24" s="1201"/>
      <c r="E24" s="1201"/>
      <c r="F24" s="1201"/>
      <c r="G24" s="867">
        <v>1</v>
      </c>
      <c r="H24" s="867"/>
      <c r="I24" s="1201"/>
      <c r="J24" s="1201"/>
      <c r="K24" s="875">
        <v>1</v>
      </c>
      <c r="L24" s="595" t="str">
        <f>mergeValue(A24) &amp;"."&amp; mergeValue(B24)&amp;"."&amp; mergeValue(C24)&amp;"."&amp; mergeValue(D24)&amp;"."&amp; mergeValue(E24)&amp;"."&amp; mergeValue(F24)&amp;"."&amp; mergeValue(G24)</f>
        <v>1.1.1.1.1.1.1</v>
      </c>
      <c r="M24" s="1071"/>
      <c r="N24" s="648"/>
      <c r="O24" s="564"/>
      <c r="P24" s="564"/>
      <c r="Q24" s="1095"/>
      <c r="R24" s="1207"/>
      <c r="S24" s="1208" t="s">
        <v>84</v>
      </c>
      <c r="T24" s="1207"/>
      <c r="U24" s="1208" t="s">
        <v>85</v>
      </c>
      <c r="V24" s="564"/>
      <c r="W24" s="1218" t="s">
        <v>655</v>
      </c>
      <c r="X24" s="587" t="str">
        <f>strCheckDate(O25:V25)</f>
        <v/>
      </c>
      <c r="Y24" s="591"/>
      <c r="Z24" s="591" t="str">
        <f t="shared" si="0"/>
        <v/>
      </c>
      <c r="AA24" s="591"/>
      <c r="AB24" s="591"/>
      <c r="AC24" s="591"/>
    </row>
    <row r="25" spans="1:29" ht="11.25" hidden="1" customHeight="1">
      <c r="A25" s="1201"/>
      <c r="B25" s="1201"/>
      <c r="C25" s="1201"/>
      <c r="D25" s="1201"/>
      <c r="E25" s="1201"/>
      <c r="F25" s="1201"/>
      <c r="G25" s="867"/>
      <c r="H25" s="867"/>
      <c r="I25" s="1201"/>
      <c r="J25" s="1201"/>
      <c r="K25" s="875"/>
      <c r="L25" s="602"/>
      <c r="M25" s="648"/>
      <c r="N25" s="648"/>
      <c r="O25" s="564"/>
      <c r="P25" s="564"/>
      <c r="Q25" s="586" t="str">
        <f>R24 &amp; "-" &amp; T24</f>
        <v>-</v>
      </c>
      <c r="R25" s="1207"/>
      <c r="S25" s="1208"/>
      <c r="T25" s="1207"/>
      <c r="U25" s="1208"/>
      <c r="V25" s="564"/>
      <c r="W25" s="1219"/>
      <c r="Y25" s="591"/>
      <c r="Z25" s="591" t="str">
        <f t="shared" si="0"/>
        <v/>
      </c>
      <c r="AA25" s="591"/>
      <c r="AB25" s="591"/>
      <c r="AC25" s="591"/>
    </row>
    <row r="26" spans="1:29" ht="15" customHeight="1">
      <c r="A26" s="1201"/>
      <c r="B26" s="1201"/>
      <c r="C26" s="1201"/>
      <c r="D26" s="1201"/>
      <c r="E26" s="1201"/>
      <c r="F26" s="1201"/>
      <c r="G26" s="869"/>
      <c r="H26" s="867"/>
      <c r="I26" s="1201"/>
      <c r="J26" s="1201"/>
      <c r="K26" s="874"/>
      <c r="L26" s="540"/>
      <c r="M26" s="559" t="s">
        <v>25</v>
      </c>
      <c r="N26" s="566"/>
      <c r="O26" s="566"/>
      <c r="P26" s="566"/>
      <c r="Q26" s="566"/>
      <c r="R26" s="566"/>
      <c r="S26" s="566"/>
      <c r="T26" s="566"/>
      <c r="U26" s="566"/>
      <c r="V26" s="562"/>
      <c r="W26" s="1220"/>
      <c r="Y26" s="591"/>
      <c r="Z26" s="591" t="str">
        <f t="shared" si="0"/>
        <v>Добавить вид теплоносителя (параметры теплоносителя)</v>
      </c>
      <c r="AA26" s="591"/>
      <c r="AB26" s="591"/>
      <c r="AC26" s="591"/>
    </row>
    <row r="27" spans="1:29" ht="15" customHeight="1">
      <c r="A27" s="1201"/>
      <c r="B27" s="1201"/>
      <c r="C27" s="1201"/>
      <c r="D27" s="1201"/>
      <c r="E27" s="1201"/>
      <c r="F27" s="869"/>
      <c r="G27" s="869"/>
      <c r="H27" s="867"/>
      <c r="I27" s="1201"/>
      <c r="J27" s="869"/>
      <c r="K27" s="874"/>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c r="AC27" s="591"/>
    </row>
    <row r="28" spans="1:29" ht="15" customHeight="1">
      <c r="A28" s="1201"/>
      <c r="B28" s="1201"/>
      <c r="C28" s="1201"/>
      <c r="D28" s="1201"/>
      <c r="E28" s="873"/>
      <c r="F28" s="869"/>
      <c r="G28" s="869"/>
      <c r="H28" s="869"/>
      <c r="I28" s="865"/>
      <c r="J28" s="862"/>
      <c r="K28" s="872"/>
      <c r="L28" s="540"/>
      <c r="M28" s="553" t="s">
        <v>12</v>
      </c>
      <c r="N28" s="566"/>
      <c r="O28" s="566"/>
      <c r="P28" s="566"/>
      <c r="Q28" s="566"/>
      <c r="R28" s="566"/>
      <c r="S28" s="566"/>
      <c r="T28" s="566"/>
      <c r="U28" s="565"/>
      <c r="V28" s="566"/>
      <c r="W28" s="667"/>
      <c r="Y28" s="591"/>
      <c r="Z28" s="591" t="str">
        <f t="shared" si="0"/>
        <v>Добавить схему подключения</v>
      </c>
      <c r="AA28" s="591"/>
      <c r="AB28" s="591"/>
      <c r="AC28" s="591"/>
    </row>
    <row r="29" spans="1:29" ht="15" customHeight="1">
      <c r="A29" s="1201"/>
      <c r="B29" s="1201"/>
      <c r="C29" s="1201"/>
      <c r="D29" s="873"/>
      <c r="E29" s="873"/>
      <c r="F29" s="869"/>
      <c r="G29" s="869"/>
      <c r="H29" s="869"/>
      <c r="I29" s="865"/>
      <c r="J29" s="862"/>
      <c r="K29" s="872"/>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c r="AC29" s="591"/>
    </row>
    <row r="30" spans="1:29" ht="15" customHeight="1">
      <c r="A30" s="1201"/>
      <c r="B30" s="1201"/>
      <c r="C30" s="873"/>
      <c r="D30" s="873"/>
      <c r="E30" s="873"/>
      <c r="F30" s="873"/>
      <c r="G30" s="878"/>
      <c r="H30" s="865"/>
      <c r="I30" s="876"/>
      <c r="J30" s="862"/>
      <c r="K30" s="877"/>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c r="AC30" s="591"/>
    </row>
    <row r="31" spans="1:29" ht="15" customHeight="1">
      <c r="A31" s="1201"/>
      <c r="B31" s="873"/>
      <c r="C31" s="873"/>
      <c r="D31" s="873"/>
      <c r="E31" s="873"/>
      <c r="F31" s="873"/>
      <c r="G31" s="878"/>
      <c r="H31" s="865"/>
      <c r="I31" s="865"/>
      <c r="J31" s="862"/>
      <c r="K31" s="872"/>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c r="AC31" s="591"/>
    </row>
    <row r="32" spans="1:29" s="524" customFormat="1" ht="15" customHeight="1">
      <c r="A32" s="861"/>
      <c r="B32" s="861"/>
      <c r="C32" s="861"/>
      <c r="D32" s="861"/>
      <c r="E32" s="861"/>
      <c r="F32" s="861"/>
      <c r="G32" s="861"/>
      <c r="H32" s="861"/>
      <c r="I32" s="861"/>
      <c r="J32" s="861"/>
      <c r="K32" s="861"/>
      <c r="L32" s="494"/>
      <c r="M32" s="567" t="s">
        <v>309</v>
      </c>
      <c r="N32" s="566"/>
      <c r="O32" s="566"/>
      <c r="P32" s="566"/>
      <c r="Q32" s="566"/>
      <c r="R32" s="566"/>
      <c r="S32" s="566"/>
      <c r="T32" s="566"/>
      <c r="U32" s="565"/>
      <c r="V32" s="566"/>
      <c r="W32" s="667"/>
      <c r="X32" s="589"/>
      <c r="Y32" s="589"/>
      <c r="Z32" s="589"/>
      <c r="AA32" s="589"/>
      <c r="AB32" s="589"/>
      <c r="AC32" s="589"/>
    </row>
    <row r="33" spans="1:29" ht="11.25">
      <c r="A33" s="525"/>
      <c r="B33" s="525"/>
      <c r="C33" s="525"/>
      <c r="D33" s="525"/>
      <c r="E33" s="525"/>
      <c r="F33" s="525"/>
      <c r="G33" s="525"/>
      <c r="H33" s="525"/>
      <c r="I33" s="525"/>
      <c r="J33" s="525"/>
      <c r="K33" s="525"/>
      <c r="X33" s="525"/>
      <c r="Y33" s="525"/>
      <c r="Z33" s="525"/>
      <c r="AA33" s="525"/>
      <c r="AB33" s="525"/>
      <c r="AC33" s="525"/>
    </row>
    <row r="34" spans="1:29" ht="90" customHeight="1">
      <c r="L34" s="1">
        <v>1</v>
      </c>
      <c r="M34" s="1194" t="s">
        <v>632</v>
      </c>
      <c r="N34" s="1194"/>
      <c r="O34" s="1194"/>
      <c r="P34" s="1194"/>
      <c r="Q34" s="1194"/>
      <c r="R34" s="1194"/>
      <c r="S34" s="1194"/>
      <c r="T34" s="1194"/>
      <c r="U34" s="1194"/>
      <c r="V34" s="1194"/>
      <c r="W34" s="1194"/>
    </row>
  </sheetData>
  <sheetProtection password="FA9C" sheet="1" objects="1" scenarios="1" formatColumns="0" formatRows="0"/>
  <dataConsolidate leftLabels="1" link="1"/>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1016" hidden="1" customWidth="1"/>
    <col min="2" max="4" width="3.7109375" style="1010" hidden="1" customWidth="1"/>
    <col min="5" max="5" width="3.7109375" style="811" customWidth="1"/>
    <col min="6" max="6" width="9.7109375" style="992" customWidth="1"/>
    <col min="7" max="7" width="37.7109375" style="992" customWidth="1"/>
    <col min="8" max="8" width="66.85546875" style="992" customWidth="1"/>
    <col min="9" max="9" width="115.7109375" style="992" customWidth="1"/>
    <col min="10" max="11" width="10.5703125" style="1010"/>
    <col min="12" max="12" width="11.140625" style="1010" customWidth="1"/>
    <col min="13" max="20" width="10.5703125" style="1010"/>
    <col min="21" max="16384" width="10.5703125" style="992"/>
  </cols>
  <sheetData>
    <row r="1" spans="1:20" ht="3" customHeight="1">
      <c r="A1" s="1016" t="s">
        <v>49</v>
      </c>
    </row>
    <row r="2" spans="1:20" ht="22.5">
      <c r="F2" s="1195" t="s">
        <v>491</v>
      </c>
      <c r="G2" s="1196"/>
      <c r="H2" s="1197"/>
      <c r="I2" s="808"/>
    </row>
    <row r="3" spans="1:20" ht="3" customHeight="1"/>
    <row r="4" spans="1:20" s="1009" customFormat="1" ht="11.25">
      <c r="A4" s="1015"/>
      <c r="B4" s="1015"/>
      <c r="C4" s="1015"/>
      <c r="D4" s="1015"/>
      <c r="F4" s="1158" t="s">
        <v>454</v>
      </c>
      <c r="G4" s="1158"/>
      <c r="H4" s="1158"/>
      <c r="I4" s="1198" t="s">
        <v>455</v>
      </c>
      <c r="J4" s="1015"/>
      <c r="K4" s="1015"/>
      <c r="L4" s="1015"/>
      <c r="M4" s="1015"/>
      <c r="N4" s="1015"/>
      <c r="O4" s="1015"/>
      <c r="P4" s="1015"/>
      <c r="Q4" s="1015"/>
      <c r="R4" s="1015"/>
      <c r="S4" s="1015"/>
      <c r="T4" s="1015"/>
    </row>
    <row r="5" spans="1:20" s="1009" customFormat="1" ht="11.25" customHeight="1">
      <c r="A5" s="1015"/>
      <c r="B5" s="1015"/>
      <c r="C5" s="1015"/>
      <c r="D5" s="1015"/>
      <c r="F5" s="1024" t="s">
        <v>92</v>
      </c>
      <c r="G5" s="812" t="s">
        <v>457</v>
      </c>
      <c r="H5" s="1033" t="s">
        <v>442</v>
      </c>
      <c r="I5" s="1198"/>
      <c r="J5" s="1015"/>
      <c r="K5" s="1015"/>
      <c r="L5" s="1015"/>
      <c r="M5" s="1015"/>
      <c r="N5" s="1015"/>
      <c r="O5" s="1015"/>
      <c r="P5" s="1015"/>
      <c r="Q5" s="1015"/>
      <c r="R5" s="1015"/>
      <c r="S5" s="1015"/>
      <c r="T5" s="1015"/>
    </row>
    <row r="6" spans="1:20" s="1009" customFormat="1" ht="12" customHeight="1">
      <c r="A6" s="1015"/>
      <c r="B6" s="1015"/>
      <c r="C6" s="1015"/>
      <c r="D6" s="1015"/>
      <c r="F6" s="813" t="s">
        <v>93</v>
      </c>
      <c r="G6" s="814">
        <v>2</v>
      </c>
      <c r="H6" s="815">
        <v>3</v>
      </c>
      <c r="I6" s="610">
        <v>4</v>
      </c>
      <c r="J6" s="1015">
        <v>4</v>
      </c>
      <c r="K6" s="1015"/>
      <c r="L6" s="1015"/>
      <c r="M6" s="1015"/>
      <c r="N6" s="1015"/>
      <c r="O6" s="1015"/>
      <c r="P6" s="1015"/>
      <c r="Q6" s="1015"/>
      <c r="R6" s="1015"/>
      <c r="S6" s="1015"/>
      <c r="T6" s="1015"/>
    </row>
    <row r="7" spans="1:20" s="1009" customFormat="1" ht="18.75">
      <c r="A7" s="1015"/>
      <c r="B7" s="1015"/>
      <c r="C7" s="1015"/>
      <c r="D7" s="1015"/>
      <c r="F7" s="1031">
        <v>1</v>
      </c>
      <c r="G7" s="817" t="s">
        <v>492</v>
      </c>
      <c r="H7" s="1029" t="str">
        <f>IF(dateCh="","",dateCh)</f>
        <v>14.12.2020</v>
      </c>
      <c r="I7" s="818" t="s">
        <v>493</v>
      </c>
      <c r="J7" s="617"/>
      <c r="K7" s="1015"/>
      <c r="L7" s="1015"/>
      <c r="M7" s="1015"/>
      <c r="N7" s="1015"/>
      <c r="O7" s="1015"/>
      <c r="P7" s="1015"/>
      <c r="Q7" s="1015"/>
      <c r="R7" s="1015"/>
      <c r="S7" s="1015"/>
      <c r="T7" s="1015"/>
    </row>
    <row r="8" spans="1:20" s="1009" customFormat="1" ht="45">
      <c r="A8" s="1199">
        <v>1</v>
      </c>
      <c r="B8" s="1015"/>
      <c r="C8" s="1015"/>
      <c r="D8" s="1015"/>
      <c r="F8" s="1031" t="str">
        <f>"2." &amp;mergeValue(A8)</f>
        <v>2.1</v>
      </c>
      <c r="G8" s="817" t="s">
        <v>494</v>
      </c>
      <c r="H8" s="1029"/>
      <c r="I8" s="818" t="s">
        <v>590</v>
      </c>
      <c r="J8" s="617"/>
      <c r="K8" s="1015"/>
      <c r="L8" s="1015"/>
      <c r="M8" s="1015"/>
      <c r="N8" s="1015"/>
      <c r="O8" s="1015"/>
      <c r="P8" s="1015"/>
      <c r="Q8" s="1015"/>
      <c r="R8" s="1015"/>
      <c r="S8" s="1015"/>
      <c r="T8" s="1015"/>
    </row>
    <row r="9" spans="1:20" s="1009" customFormat="1" ht="22.5">
      <c r="A9" s="1199"/>
      <c r="B9" s="1015"/>
      <c r="C9" s="1015"/>
      <c r="D9" s="1015"/>
      <c r="F9" s="1031" t="str">
        <f>"3." &amp;mergeValue(A9)</f>
        <v>3.1</v>
      </c>
      <c r="G9" s="817" t="s">
        <v>495</v>
      </c>
      <c r="H9" s="1029"/>
      <c r="I9" s="818" t="s">
        <v>588</v>
      </c>
      <c r="J9" s="617"/>
      <c r="K9" s="1015"/>
      <c r="L9" s="1015"/>
      <c r="M9" s="1015"/>
      <c r="N9" s="1015"/>
      <c r="O9" s="1015"/>
      <c r="P9" s="1015"/>
      <c r="Q9" s="1015"/>
      <c r="R9" s="1015"/>
      <c r="S9" s="1015"/>
      <c r="T9" s="1015"/>
    </row>
    <row r="10" spans="1:20" s="1009" customFormat="1" ht="22.5">
      <c r="A10" s="1199"/>
      <c r="B10" s="1015"/>
      <c r="C10" s="1015"/>
      <c r="D10" s="1015"/>
      <c r="F10" s="1031" t="str">
        <f>"4."&amp;mergeValue(A10)</f>
        <v>4.1</v>
      </c>
      <c r="G10" s="817" t="s">
        <v>496</v>
      </c>
      <c r="H10" s="1033" t="s">
        <v>458</v>
      </c>
      <c r="I10" s="818"/>
      <c r="J10" s="617"/>
      <c r="K10" s="1015"/>
      <c r="L10" s="1015"/>
      <c r="M10" s="1015"/>
      <c r="N10" s="1015"/>
      <c r="O10" s="1015"/>
      <c r="P10" s="1015"/>
      <c r="Q10" s="1015"/>
      <c r="R10" s="1015"/>
      <c r="S10" s="1015"/>
      <c r="T10" s="1015"/>
    </row>
    <row r="11" spans="1:20" s="1009" customFormat="1" ht="18.75">
      <c r="A11" s="1199"/>
      <c r="B11" s="1199">
        <v>1</v>
      </c>
      <c r="C11" s="1025"/>
      <c r="D11" s="1025"/>
      <c r="F11" s="1031" t="str">
        <f>"4."&amp;mergeValue(A11) &amp;"."&amp;mergeValue(B11)</f>
        <v>4.1.1</v>
      </c>
      <c r="G11" s="832" t="s">
        <v>592</v>
      </c>
      <c r="H11" s="1029" t="str">
        <f>IF(region_name="","",region_name)</f>
        <v>Чувашская республика</v>
      </c>
      <c r="I11" s="818" t="s">
        <v>499</v>
      </c>
      <c r="J11" s="617"/>
      <c r="K11" s="1015"/>
      <c r="L11" s="1015"/>
      <c r="M11" s="1015"/>
      <c r="N11" s="1015"/>
      <c r="O11" s="1015"/>
      <c r="P11" s="1015"/>
      <c r="Q11" s="1015"/>
      <c r="R11" s="1015"/>
      <c r="S11" s="1015"/>
      <c r="T11" s="1015"/>
    </row>
    <row r="12" spans="1:20" s="1009" customFormat="1" ht="22.5">
      <c r="A12" s="1199"/>
      <c r="B12" s="1199"/>
      <c r="C12" s="1199">
        <v>1</v>
      </c>
      <c r="D12" s="1025"/>
      <c r="F12" s="1031" t="str">
        <f>"4."&amp;mergeValue(A12) &amp;"."&amp;mergeValue(B12)&amp;"."&amp;mergeValue(C12)</f>
        <v>4.1.1.1</v>
      </c>
      <c r="G12" s="819" t="s">
        <v>497</v>
      </c>
      <c r="H12" s="1029"/>
      <c r="I12" s="818" t="s">
        <v>500</v>
      </c>
      <c r="J12" s="617"/>
      <c r="K12" s="1015"/>
      <c r="L12" s="1015"/>
      <c r="M12" s="1015"/>
      <c r="N12" s="1015"/>
      <c r="O12" s="1015"/>
      <c r="P12" s="1015"/>
      <c r="Q12" s="1015"/>
      <c r="R12" s="1015"/>
      <c r="S12" s="1015"/>
      <c r="T12" s="1015"/>
    </row>
    <row r="13" spans="1:20" s="1009" customFormat="1" ht="39" customHeight="1">
      <c r="A13" s="1199"/>
      <c r="B13" s="1199"/>
      <c r="C13" s="1199"/>
      <c r="D13" s="1025">
        <v>1</v>
      </c>
      <c r="F13" s="1031" t="str">
        <f>"4."&amp;mergeValue(A13) &amp;"."&amp;mergeValue(B13)&amp;"."&amp;mergeValue(C13)&amp;"."&amp;mergeValue(D13)</f>
        <v>4.1.1.1.1</v>
      </c>
      <c r="G13" s="820" t="s">
        <v>498</v>
      </c>
      <c r="H13" s="1029"/>
      <c r="I13" s="1200" t="s">
        <v>591</v>
      </c>
      <c r="J13" s="617"/>
      <c r="K13" s="1015"/>
      <c r="L13" s="1015"/>
      <c r="M13" s="1015"/>
      <c r="N13" s="1015"/>
      <c r="O13" s="1015"/>
      <c r="P13" s="1015"/>
      <c r="Q13" s="1015"/>
      <c r="R13" s="1015"/>
      <c r="S13" s="1015"/>
      <c r="T13" s="1015"/>
    </row>
    <row r="14" spans="1:20" s="1009" customFormat="1" ht="18.75">
      <c r="A14" s="1199"/>
      <c r="B14" s="1199"/>
      <c r="C14" s="1199"/>
      <c r="D14" s="1025"/>
      <c r="F14" s="821"/>
      <c r="G14" s="1002" t="s">
        <v>4</v>
      </c>
      <c r="H14" s="626"/>
      <c r="I14" s="1200"/>
      <c r="J14" s="617"/>
      <c r="K14" s="1015"/>
      <c r="L14" s="1015"/>
      <c r="M14" s="1015"/>
      <c r="N14" s="1015"/>
      <c r="O14" s="1015"/>
      <c r="P14" s="1015"/>
      <c r="Q14" s="1015"/>
      <c r="R14" s="1015"/>
      <c r="S14" s="1015"/>
      <c r="T14" s="1015"/>
    </row>
    <row r="15" spans="1:20" s="1009" customFormat="1" ht="18.75">
      <c r="A15" s="1199"/>
      <c r="B15" s="1199"/>
      <c r="C15" s="1025"/>
      <c r="D15" s="1025"/>
      <c r="F15" s="636"/>
      <c r="G15" s="579" t="s">
        <v>403</v>
      </c>
      <c r="H15" s="637"/>
      <c r="I15" s="638"/>
      <c r="J15" s="617"/>
      <c r="K15" s="1015"/>
      <c r="L15" s="1015"/>
      <c r="M15" s="1015"/>
      <c r="N15" s="1015"/>
      <c r="O15" s="1015"/>
      <c r="P15" s="1015"/>
      <c r="Q15" s="1015"/>
      <c r="R15" s="1015"/>
      <c r="S15" s="1015"/>
      <c r="T15" s="1015"/>
    </row>
    <row r="16" spans="1:20" s="1009" customFormat="1" ht="18.75">
      <c r="A16" s="1199"/>
      <c r="B16" s="1015"/>
      <c r="C16" s="1015"/>
      <c r="D16" s="1015"/>
      <c r="F16" s="821"/>
      <c r="G16" s="735" t="s">
        <v>506</v>
      </c>
      <c r="H16" s="822"/>
      <c r="I16" s="823"/>
      <c r="J16" s="617"/>
      <c r="K16" s="1015"/>
      <c r="L16" s="1015"/>
      <c r="M16" s="1015"/>
      <c r="N16" s="1015"/>
      <c r="O16" s="1015"/>
      <c r="P16" s="1015"/>
      <c r="Q16" s="1015"/>
      <c r="R16" s="1015"/>
      <c r="S16" s="1015"/>
      <c r="T16" s="1015"/>
    </row>
    <row r="17" spans="1:20" s="1009" customFormat="1" ht="18.75">
      <c r="A17" s="1015"/>
      <c r="B17" s="1015"/>
      <c r="C17" s="1015"/>
      <c r="D17" s="1015"/>
      <c r="F17" s="821"/>
      <c r="G17" s="738" t="s">
        <v>505</v>
      </c>
      <c r="H17" s="822"/>
      <c r="I17" s="823"/>
      <c r="J17" s="617"/>
      <c r="K17" s="1015"/>
      <c r="L17" s="1015"/>
      <c r="M17" s="1015"/>
      <c r="N17" s="1015"/>
      <c r="O17" s="1015"/>
      <c r="P17" s="1015"/>
      <c r="Q17" s="1015"/>
      <c r="R17" s="1015"/>
      <c r="S17" s="1015"/>
      <c r="T17" s="1015"/>
    </row>
    <row r="18" spans="1:20" s="774" customFormat="1" ht="3" customHeight="1">
      <c r="A18" s="775"/>
      <c r="B18" s="775"/>
      <c r="C18" s="775"/>
      <c r="D18" s="775"/>
      <c r="F18" s="627"/>
      <c r="G18" s="628"/>
      <c r="H18" s="629"/>
      <c r="I18" s="630"/>
      <c r="J18" s="775"/>
      <c r="K18" s="775"/>
      <c r="L18" s="775"/>
      <c r="M18" s="775"/>
      <c r="N18" s="775"/>
      <c r="O18" s="775"/>
      <c r="P18" s="775"/>
      <c r="Q18" s="775"/>
      <c r="R18" s="775"/>
      <c r="S18" s="775"/>
      <c r="T18" s="775"/>
    </row>
    <row r="19" spans="1:20" s="774" customFormat="1" ht="15" customHeight="1">
      <c r="A19" s="775"/>
      <c r="B19" s="775"/>
      <c r="C19" s="775"/>
      <c r="D19" s="775"/>
      <c r="F19" s="824"/>
      <c r="G19" s="1194" t="s">
        <v>593</v>
      </c>
      <c r="H19" s="1194"/>
      <c r="I19" s="985"/>
      <c r="J19" s="775"/>
      <c r="K19" s="775"/>
      <c r="L19" s="775"/>
      <c r="M19" s="775"/>
      <c r="N19" s="775"/>
      <c r="O19" s="775"/>
      <c r="P19" s="775"/>
      <c r="Q19" s="775"/>
      <c r="R19" s="775"/>
      <c r="S19" s="775"/>
      <c r="T19" s="77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1010" hidden="1" customWidth="1"/>
    <col min="7" max="8" width="9.140625" style="1016" hidden="1" customWidth="1"/>
    <col min="9" max="9" width="3.7109375" style="998" customWidth="1"/>
    <col min="10" max="11" width="3.7109375" style="811" customWidth="1"/>
    <col min="12" max="12" width="12.7109375" style="992" customWidth="1"/>
    <col min="13" max="13" width="44.7109375" style="992" customWidth="1"/>
    <col min="14" max="14" width="1.7109375" style="992" hidden="1" customWidth="1"/>
    <col min="15" max="15" width="29.7109375" style="992" hidden="1" customWidth="1"/>
    <col min="16" max="17" width="23.7109375" style="992" hidden="1" customWidth="1"/>
    <col min="18" max="18" width="11.7109375" style="992" customWidth="1"/>
    <col min="19" max="19" width="3.7109375" style="992" customWidth="1"/>
    <col min="20" max="20" width="11.7109375" style="992" customWidth="1"/>
    <col min="21" max="21" width="8.5703125" style="992" hidden="1" customWidth="1"/>
    <col min="22" max="22" width="4.7109375" style="992" customWidth="1"/>
    <col min="23" max="23" width="115.7109375" style="992" customWidth="1"/>
    <col min="24" max="25" width="10.5703125" style="1010"/>
    <col min="26" max="26" width="11.140625" style="1010" customWidth="1"/>
    <col min="27" max="34" width="10.5703125" style="1010"/>
    <col min="35" max="256" width="10.5703125" style="992"/>
    <col min="257" max="264" width="0" style="992" hidden="1" customWidth="1"/>
    <col min="265" max="265" width="3.7109375" style="992" customWidth="1"/>
    <col min="266" max="266" width="3.85546875" style="992" customWidth="1"/>
    <col min="267" max="267" width="3.7109375" style="992" customWidth="1"/>
    <col min="268" max="268" width="12.7109375" style="992" customWidth="1"/>
    <col min="269" max="269" width="52.7109375" style="992" customWidth="1"/>
    <col min="270" max="273" width="0" style="992" hidden="1" customWidth="1"/>
    <col min="274" max="274" width="12.28515625" style="992" customWidth="1"/>
    <col min="275" max="275" width="6.42578125" style="992" customWidth="1"/>
    <col min="276" max="276" width="12.28515625" style="992" customWidth="1"/>
    <col min="277" max="277" width="0" style="992" hidden="1" customWidth="1"/>
    <col min="278" max="278" width="3.7109375" style="992" customWidth="1"/>
    <col min="279" max="279" width="11.140625" style="992" bestFit="1" customWidth="1"/>
    <col min="280" max="281" width="10.5703125" style="992"/>
    <col min="282" max="282" width="11.140625" style="992" customWidth="1"/>
    <col min="283" max="512" width="10.5703125" style="992"/>
    <col min="513" max="520" width="0" style="992" hidden="1" customWidth="1"/>
    <col min="521" max="521" width="3.7109375" style="992" customWidth="1"/>
    <col min="522" max="522" width="3.85546875" style="992" customWidth="1"/>
    <col min="523" max="523" width="3.7109375" style="992" customWidth="1"/>
    <col min="524" max="524" width="12.7109375" style="992" customWidth="1"/>
    <col min="525" max="525" width="52.7109375" style="992" customWidth="1"/>
    <col min="526" max="529" width="0" style="992" hidden="1" customWidth="1"/>
    <col min="530" max="530" width="12.28515625" style="992" customWidth="1"/>
    <col min="531" max="531" width="6.42578125" style="992" customWidth="1"/>
    <col min="532" max="532" width="12.28515625" style="992" customWidth="1"/>
    <col min="533" max="533" width="0" style="992" hidden="1" customWidth="1"/>
    <col min="534" max="534" width="3.7109375" style="992" customWidth="1"/>
    <col min="535" max="535" width="11.140625" style="992" bestFit="1" customWidth="1"/>
    <col min="536" max="537" width="10.5703125" style="992"/>
    <col min="538" max="538" width="11.140625" style="992" customWidth="1"/>
    <col min="539" max="768" width="10.5703125" style="992"/>
    <col min="769" max="776" width="0" style="992" hidden="1" customWidth="1"/>
    <col min="777" max="777" width="3.7109375" style="992" customWidth="1"/>
    <col min="778" max="778" width="3.85546875" style="992" customWidth="1"/>
    <col min="779" max="779" width="3.7109375" style="992" customWidth="1"/>
    <col min="780" max="780" width="12.7109375" style="992" customWidth="1"/>
    <col min="781" max="781" width="52.7109375" style="992" customWidth="1"/>
    <col min="782" max="785" width="0" style="992" hidden="1" customWidth="1"/>
    <col min="786" max="786" width="12.28515625" style="992" customWidth="1"/>
    <col min="787" max="787" width="6.42578125" style="992" customWidth="1"/>
    <col min="788" max="788" width="12.28515625" style="992" customWidth="1"/>
    <col min="789" max="789" width="0" style="992" hidden="1" customWidth="1"/>
    <col min="790" max="790" width="3.7109375" style="992" customWidth="1"/>
    <col min="791" max="791" width="11.140625" style="992" bestFit="1" customWidth="1"/>
    <col min="792" max="793" width="10.5703125" style="992"/>
    <col min="794" max="794" width="11.140625" style="992" customWidth="1"/>
    <col min="795" max="1024" width="10.5703125" style="992"/>
    <col min="1025" max="1032" width="0" style="992" hidden="1" customWidth="1"/>
    <col min="1033" max="1033" width="3.7109375" style="992" customWidth="1"/>
    <col min="1034" max="1034" width="3.85546875" style="992" customWidth="1"/>
    <col min="1035" max="1035" width="3.7109375" style="992" customWidth="1"/>
    <col min="1036" max="1036" width="12.7109375" style="992" customWidth="1"/>
    <col min="1037" max="1037" width="52.7109375" style="992" customWidth="1"/>
    <col min="1038" max="1041" width="0" style="992" hidden="1" customWidth="1"/>
    <col min="1042" max="1042" width="12.28515625" style="992" customWidth="1"/>
    <col min="1043" max="1043" width="6.42578125" style="992" customWidth="1"/>
    <col min="1044" max="1044" width="12.28515625" style="992" customWidth="1"/>
    <col min="1045" max="1045" width="0" style="992" hidden="1" customWidth="1"/>
    <col min="1046" max="1046" width="3.7109375" style="992" customWidth="1"/>
    <col min="1047" max="1047" width="11.140625" style="992" bestFit="1" customWidth="1"/>
    <col min="1048" max="1049" width="10.5703125" style="992"/>
    <col min="1050" max="1050" width="11.140625" style="992" customWidth="1"/>
    <col min="1051" max="1280" width="10.5703125" style="992"/>
    <col min="1281" max="1288" width="0" style="992" hidden="1" customWidth="1"/>
    <col min="1289" max="1289" width="3.7109375" style="992" customWidth="1"/>
    <col min="1290" max="1290" width="3.85546875" style="992" customWidth="1"/>
    <col min="1291" max="1291" width="3.7109375" style="992" customWidth="1"/>
    <col min="1292" max="1292" width="12.7109375" style="992" customWidth="1"/>
    <col min="1293" max="1293" width="52.7109375" style="992" customWidth="1"/>
    <col min="1294" max="1297" width="0" style="992" hidden="1" customWidth="1"/>
    <col min="1298" max="1298" width="12.28515625" style="992" customWidth="1"/>
    <col min="1299" max="1299" width="6.42578125" style="992" customWidth="1"/>
    <col min="1300" max="1300" width="12.28515625" style="992" customWidth="1"/>
    <col min="1301" max="1301" width="0" style="992" hidden="1" customWidth="1"/>
    <col min="1302" max="1302" width="3.7109375" style="992" customWidth="1"/>
    <col min="1303" max="1303" width="11.140625" style="992" bestFit="1" customWidth="1"/>
    <col min="1304" max="1305" width="10.5703125" style="992"/>
    <col min="1306" max="1306" width="11.140625" style="992" customWidth="1"/>
    <col min="1307" max="1536" width="10.5703125" style="992"/>
    <col min="1537" max="1544" width="0" style="992" hidden="1" customWidth="1"/>
    <col min="1545" max="1545" width="3.7109375" style="992" customWidth="1"/>
    <col min="1546" max="1546" width="3.85546875" style="992" customWidth="1"/>
    <col min="1547" max="1547" width="3.7109375" style="992" customWidth="1"/>
    <col min="1548" max="1548" width="12.7109375" style="992" customWidth="1"/>
    <col min="1549" max="1549" width="52.7109375" style="992" customWidth="1"/>
    <col min="1550" max="1553" width="0" style="992" hidden="1" customWidth="1"/>
    <col min="1554" max="1554" width="12.28515625" style="992" customWidth="1"/>
    <col min="1555" max="1555" width="6.42578125" style="992" customWidth="1"/>
    <col min="1556" max="1556" width="12.28515625" style="992" customWidth="1"/>
    <col min="1557" max="1557" width="0" style="992" hidden="1" customWidth="1"/>
    <col min="1558" max="1558" width="3.7109375" style="992" customWidth="1"/>
    <col min="1559" max="1559" width="11.140625" style="992" bestFit="1" customWidth="1"/>
    <col min="1560" max="1561" width="10.5703125" style="992"/>
    <col min="1562" max="1562" width="11.140625" style="992" customWidth="1"/>
    <col min="1563" max="1792" width="10.5703125" style="992"/>
    <col min="1793" max="1800" width="0" style="992" hidden="1" customWidth="1"/>
    <col min="1801" max="1801" width="3.7109375" style="992" customWidth="1"/>
    <col min="1802" max="1802" width="3.85546875" style="992" customWidth="1"/>
    <col min="1803" max="1803" width="3.7109375" style="992" customWidth="1"/>
    <col min="1804" max="1804" width="12.7109375" style="992" customWidth="1"/>
    <col min="1805" max="1805" width="52.7109375" style="992" customWidth="1"/>
    <col min="1806" max="1809" width="0" style="992" hidden="1" customWidth="1"/>
    <col min="1810" max="1810" width="12.28515625" style="992" customWidth="1"/>
    <col min="1811" max="1811" width="6.42578125" style="992" customWidth="1"/>
    <col min="1812" max="1812" width="12.28515625" style="992" customWidth="1"/>
    <col min="1813" max="1813" width="0" style="992" hidden="1" customWidth="1"/>
    <col min="1814" max="1814" width="3.7109375" style="992" customWidth="1"/>
    <col min="1815" max="1815" width="11.140625" style="992" bestFit="1" customWidth="1"/>
    <col min="1816" max="1817" width="10.5703125" style="992"/>
    <col min="1818" max="1818" width="11.140625" style="992" customWidth="1"/>
    <col min="1819" max="2048" width="10.5703125" style="992"/>
    <col min="2049" max="2056" width="0" style="992" hidden="1" customWidth="1"/>
    <col min="2057" max="2057" width="3.7109375" style="992" customWidth="1"/>
    <col min="2058" max="2058" width="3.85546875" style="992" customWidth="1"/>
    <col min="2059" max="2059" width="3.7109375" style="992" customWidth="1"/>
    <col min="2060" max="2060" width="12.7109375" style="992" customWidth="1"/>
    <col min="2061" max="2061" width="52.7109375" style="992" customWidth="1"/>
    <col min="2062" max="2065" width="0" style="992" hidden="1" customWidth="1"/>
    <col min="2066" max="2066" width="12.28515625" style="992" customWidth="1"/>
    <col min="2067" max="2067" width="6.42578125" style="992" customWidth="1"/>
    <col min="2068" max="2068" width="12.28515625" style="992" customWidth="1"/>
    <col min="2069" max="2069" width="0" style="992" hidden="1" customWidth="1"/>
    <col min="2070" max="2070" width="3.7109375" style="992" customWidth="1"/>
    <col min="2071" max="2071" width="11.140625" style="992" bestFit="1" customWidth="1"/>
    <col min="2072" max="2073" width="10.5703125" style="992"/>
    <col min="2074" max="2074" width="11.140625" style="992" customWidth="1"/>
    <col min="2075" max="2304" width="10.5703125" style="992"/>
    <col min="2305" max="2312" width="0" style="992" hidden="1" customWidth="1"/>
    <col min="2313" max="2313" width="3.7109375" style="992" customWidth="1"/>
    <col min="2314" max="2314" width="3.85546875" style="992" customWidth="1"/>
    <col min="2315" max="2315" width="3.7109375" style="992" customWidth="1"/>
    <col min="2316" max="2316" width="12.7109375" style="992" customWidth="1"/>
    <col min="2317" max="2317" width="52.7109375" style="992" customWidth="1"/>
    <col min="2318" max="2321" width="0" style="992" hidden="1" customWidth="1"/>
    <col min="2322" max="2322" width="12.28515625" style="992" customWidth="1"/>
    <col min="2323" max="2323" width="6.42578125" style="992" customWidth="1"/>
    <col min="2324" max="2324" width="12.28515625" style="992" customWidth="1"/>
    <col min="2325" max="2325" width="0" style="992" hidden="1" customWidth="1"/>
    <col min="2326" max="2326" width="3.7109375" style="992" customWidth="1"/>
    <col min="2327" max="2327" width="11.140625" style="992" bestFit="1" customWidth="1"/>
    <col min="2328" max="2329" width="10.5703125" style="992"/>
    <col min="2330" max="2330" width="11.140625" style="992" customWidth="1"/>
    <col min="2331" max="2560" width="10.5703125" style="992"/>
    <col min="2561" max="2568" width="0" style="992" hidden="1" customWidth="1"/>
    <col min="2569" max="2569" width="3.7109375" style="992" customWidth="1"/>
    <col min="2570" max="2570" width="3.85546875" style="992" customWidth="1"/>
    <col min="2571" max="2571" width="3.7109375" style="992" customWidth="1"/>
    <col min="2572" max="2572" width="12.7109375" style="992" customWidth="1"/>
    <col min="2573" max="2573" width="52.7109375" style="992" customWidth="1"/>
    <col min="2574" max="2577" width="0" style="992" hidden="1" customWidth="1"/>
    <col min="2578" max="2578" width="12.28515625" style="992" customWidth="1"/>
    <col min="2579" max="2579" width="6.42578125" style="992" customWidth="1"/>
    <col min="2580" max="2580" width="12.28515625" style="992" customWidth="1"/>
    <col min="2581" max="2581" width="0" style="992" hidden="1" customWidth="1"/>
    <col min="2582" max="2582" width="3.7109375" style="992" customWidth="1"/>
    <col min="2583" max="2583" width="11.140625" style="992" bestFit="1" customWidth="1"/>
    <col min="2584" max="2585" width="10.5703125" style="992"/>
    <col min="2586" max="2586" width="11.140625" style="992" customWidth="1"/>
    <col min="2587" max="2816" width="10.5703125" style="992"/>
    <col min="2817" max="2824" width="0" style="992" hidden="1" customWidth="1"/>
    <col min="2825" max="2825" width="3.7109375" style="992" customWidth="1"/>
    <col min="2826" max="2826" width="3.85546875" style="992" customWidth="1"/>
    <col min="2827" max="2827" width="3.7109375" style="992" customWidth="1"/>
    <col min="2828" max="2828" width="12.7109375" style="992" customWidth="1"/>
    <col min="2829" max="2829" width="52.7109375" style="992" customWidth="1"/>
    <col min="2830" max="2833" width="0" style="992" hidden="1" customWidth="1"/>
    <col min="2834" max="2834" width="12.28515625" style="992" customWidth="1"/>
    <col min="2835" max="2835" width="6.42578125" style="992" customWidth="1"/>
    <col min="2836" max="2836" width="12.28515625" style="992" customWidth="1"/>
    <col min="2837" max="2837" width="0" style="992" hidden="1" customWidth="1"/>
    <col min="2838" max="2838" width="3.7109375" style="992" customWidth="1"/>
    <col min="2839" max="2839" width="11.140625" style="992" bestFit="1" customWidth="1"/>
    <col min="2840" max="2841" width="10.5703125" style="992"/>
    <col min="2842" max="2842" width="11.140625" style="992" customWidth="1"/>
    <col min="2843" max="3072" width="10.5703125" style="992"/>
    <col min="3073" max="3080" width="0" style="992" hidden="1" customWidth="1"/>
    <col min="3081" max="3081" width="3.7109375" style="992" customWidth="1"/>
    <col min="3082" max="3082" width="3.85546875" style="992" customWidth="1"/>
    <col min="3083" max="3083" width="3.7109375" style="992" customWidth="1"/>
    <col min="3084" max="3084" width="12.7109375" style="992" customWidth="1"/>
    <col min="3085" max="3085" width="52.7109375" style="992" customWidth="1"/>
    <col min="3086" max="3089" width="0" style="992" hidden="1" customWidth="1"/>
    <col min="3090" max="3090" width="12.28515625" style="992" customWidth="1"/>
    <col min="3091" max="3091" width="6.42578125" style="992" customWidth="1"/>
    <col min="3092" max="3092" width="12.28515625" style="992" customWidth="1"/>
    <col min="3093" max="3093" width="0" style="992" hidden="1" customWidth="1"/>
    <col min="3094" max="3094" width="3.7109375" style="992" customWidth="1"/>
    <col min="3095" max="3095" width="11.140625" style="992" bestFit="1" customWidth="1"/>
    <col min="3096" max="3097" width="10.5703125" style="992"/>
    <col min="3098" max="3098" width="11.140625" style="992" customWidth="1"/>
    <col min="3099" max="3328" width="10.5703125" style="992"/>
    <col min="3329" max="3336" width="0" style="992" hidden="1" customWidth="1"/>
    <col min="3337" max="3337" width="3.7109375" style="992" customWidth="1"/>
    <col min="3338" max="3338" width="3.85546875" style="992" customWidth="1"/>
    <col min="3339" max="3339" width="3.7109375" style="992" customWidth="1"/>
    <col min="3340" max="3340" width="12.7109375" style="992" customWidth="1"/>
    <col min="3341" max="3341" width="52.7109375" style="992" customWidth="1"/>
    <col min="3342" max="3345" width="0" style="992" hidden="1" customWidth="1"/>
    <col min="3346" max="3346" width="12.28515625" style="992" customWidth="1"/>
    <col min="3347" max="3347" width="6.42578125" style="992" customWidth="1"/>
    <col min="3348" max="3348" width="12.28515625" style="992" customWidth="1"/>
    <col min="3349" max="3349" width="0" style="992" hidden="1" customWidth="1"/>
    <col min="3350" max="3350" width="3.7109375" style="992" customWidth="1"/>
    <col min="3351" max="3351" width="11.140625" style="992" bestFit="1" customWidth="1"/>
    <col min="3352" max="3353" width="10.5703125" style="992"/>
    <col min="3354" max="3354" width="11.140625" style="992" customWidth="1"/>
    <col min="3355" max="3584" width="10.5703125" style="992"/>
    <col min="3585" max="3592" width="0" style="992" hidden="1" customWidth="1"/>
    <col min="3593" max="3593" width="3.7109375" style="992" customWidth="1"/>
    <col min="3594" max="3594" width="3.85546875" style="992" customWidth="1"/>
    <col min="3595" max="3595" width="3.7109375" style="992" customWidth="1"/>
    <col min="3596" max="3596" width="12.7109375" style="992" customWidth="1"/>
    <col min="3597" max="3597" width="52.7109375" style="992" customWidth="1"/>
    <col min="3598" max="3601" width="0" style="992" hidden="1" customWidth="1"/>
    <col min="3602" max="3602" width="12.28515625" style="992" customWidth="1"/>
    <col min="3603" max="3603" width="6.42578125" style="992" customWidth="1"/>
    <col min="3604" max="3604" width="12.28515625" style="992" customWidth="1"/>
    <col min="3605" max="3605" width="0" style="992" hidden="1" customWidth="1"/>
    <col min="3606" max="3606" width="3.7109375" style="992" customWidth="1"/>
    <col min="3607" max="3607" width="11.140625" style="992" bestFit="1" customWidth="1"/>
    <col min="3608" max="3609" width="10.5703125" style="992"/>
    <col min="3610" max="3610" width="11.140625" style="992" customWidth="1"/>
    <col min="3611" max="3840" width="10.5703125" style="992"/>
    <col min="3841" max="3848" width="0" style="992" hidden="1" customWidth="1"/>
    <col min="3849" max="3849" width="3.7109375" style="992" customWidth="1"/>
    <col min="3850" max="3850" width="3.85546875" style="992" customWidth="1"/>
    <col min="3851" max="3851" width="3.7109375" style="992" customWidth="1"/>
    <col min="3852" max="3852" width="12.7109375" style="992" customWidth="1"/>
    <col min="3853" max="3853" width="52.7109375" style="992" customWidth="1"/>
    <col min="3854" max="3857" width="0" style="992" hidden="1" customWidth="1"/>
    <col min="3858" max="3858" width="12.28515625" style="992" customWidth="1"/>
    <col min="3859" max="3859" width="6.42578125" style="992" customWidth="1"/>
    <col min="3860" max="3860" width="12.28515625" style="992" customWidth="1"/>
    <col min="3861" max="3861" width="0" style="992" hidden="1" customWidth="1"/>
    <col min="3862" max="3862" width="3.7109375" style="992" customWidth="1"/>
    <col min="3863" max="3863" width="11.140625" style="992" bestFit="1" customWidth="1"/>
    <col min="3864" max="3865" width="10.5703125" style="992"/>
    <col min="3866" max="3866" width="11.140625" style="992" customWidth="1"/>
    <col min="3867" max="4096" width="10.5703125" style="992"/>
    <col min="4097" max="4104" width="0" style="992" hidden="1" customWidth="1"/>
    <col min="4105" max="4105" width="3.7109375" style="992" customWidth="1"/>
    <col min="4106" max="4106" width="3.85546875" style="992" customWidth="1"/>
    <col min="4107" max="4107" width="3.7109375" style="992" customWidth="1"/>
    <col min="4108" max="4108" width="12.7109375" style="992" customWidth="1"/>
    <col min="4109" max="4109" width="52.7109375" style="992" customWidth="1"/>
    <col min="4110" max="4113" width="0" style="992" hidden="1" customWidth="1"/>
    <col min="4114" max="4114" width="12.28515625" style="992" customWidth="1"/>
    <col min="4115" max="4115" width="6.42578125" style="992" customWidth="1"/>
    <col min="4116" max="4116" width="12.28515625" style="992" customWidth="1"/>
    <col min="4117" max="4117" width="0" style="992" hidden="1" customWidth="1"/>
    <col min="4118" max="4118" width="3.7109375" style="992" customWidth="1"/>
    <col min="4119" max="4119" width="11.140625" style="992" bestFit="1" customWidth="1"/>
    <col min="4120" max="4121" width="10.5703125" style="992"/>
    <col min="4122" max="4122" width="11.140625" style="992" customWidth="1"/>
    <col min="4123" max="4352" width="10.5703125" style="992"/>
    <col min="4353" max="4360" width="0" style="992" hidden="1" customWidth="1"/>
    <col min="4361" max="4361" width="3.7109375" style="992" customWidth="1"/>
    <col min="4362" max="4362" width="3.85546875" style="992" customWidth="1"/>
    <col min="4363" max="4363" width="3.7109375" style="992" customWidth="1"/>
    <col min="4364" max="4364" width="12.7109375" style="992" customWidth="1"/>
    <col min="4365" max="4365" width="52.7109375" style="992" customWidth="1"/>
    <col min="4366" max="4369" width="0" style="992" hidden="1" customWidth="1"/>
    <col min="4370" max="4370" width="12.28515625" style="992" customWidth="1"/>
    <col min="4371" max="4371" width="6.42578125" style="992" customWidth="1"/>
    <col min="4372" max="4372" width="12.28515625" style="992" customWidth="1"/>
    <col min="4373" max="4373" width="0" style="992" hidden="1" customWidth="1"/>
    <col min="4374" max="4374" width="3.7109375" style="992" customWidth="1"/>
    <col min="4375" max="4375" width="11.140625" style="992" bestFit="1" customWidth="1"/>
    <col min="4376" max="4377" width="10.5703125" style="992"/>
    <col min="4378" max="4378" width="11.140625" style="992" customWidth="1"/>
    <col min="4379" max="4608" width="10.5703125" style="992"/>
    <col min="4609" max="4616" width="0" style="992" hidden="1" customWidth="1"/>
    <col min="4617" max="4617" width="3.7109375" style="992" customWidth="1"/>
    <col min="4618" max="4618" width="3.85546875" style="992" customWidth="1"/>
    <col min="4619" max="4619" width="3.7109375" style="992" customWidth="1"/>
    <col min="4620" max="4620" width="12.7109375" style="992" customWidth="1"/>
    <col min="4621" max="4621" width="52.7109375" style="992" customWidth="1"/>
    <col min="4622" max="4625" width="0" style="992" hidden="1" customWidth="1"/>
    <col min="4626" max="4626" width="12.28515625" style="992" customWidth="1"/>
    <col min="4627" max="4627" width="6.42578125" style="992" customWidth="1"/>
    <col min="4628" max="4628" width="12.28515625" style="992" customWidth="1"/>
    <col min="4629" max="4629" width="0" style="992" hidden="1" customWidth="1"/>
    <col min="4630" max="4630" width="3.7109375" style="992" customWidth="1"/>
    <col min="4631" max="4631" width="11.140625" style="992" bestFit="1" customWidth="1"/>
    <col min="4632" max="4633" width="10.5703125" style="992"/>
    <col min="4634" max="4634" width="11.140625" style="992" customWidth="1"/>
    <col min="4635" max="4864" width="10.5703125" style="992"/>
    <col min="4865" max="4872" width="0" style="992" hidden="1" customWidth="1"/>
    <col min="4873" max="4873" width="3.7109375" style="992" customWidth="1"/>
    <col min="4874" max="4874" width="3.85546875" style="992" customWidth="1"/>
    <col min="4875" max="4875" width="3.7109375" style="992" customWidth="1"/>
    <col min="4876" max="4876" width="12.7109375" style="992" customWidth="1"/>
    <col min="4877" max="4877" width="52.7109375" style="992" customWidth="1"/>
    <col min="4878" max="4881" width="0" style="992" hidden="1" customWidth="1"/>
    <col min="4882" max="4882" width="12.28515625" style="992" customWidth="1"/>
    <col min="4883" max="4883" width="6.42578125" style="992" customWidth="1"/>
    <col min="4884" max="4884" width="12.28515625" style="992" customWidth="1"/>
    <col min="4885" max="4885" width="0" style="992" hidden="1" customWidth="1"/>
    <col min="4886" max="4886" width="3.7109375" style="992" customWidth="1"/>
    <col min="4887" max="4887" width="11.140625" style="992" bestFit="1" customWidth="1"/>
    <col min="4888" max="4889" width="10.5703125" style="992"/>
    <col min="4890" max="4890" width="11.140625" style="992" customWidth="1"/>
    <col min="4891" max="5120" width="10.5703125" style="992"/>
    <col min="5121" max="5128" width="0" style="992" hidden="1" customWidth="1"/>
    <col min="5129" max="5129" width="3.7109375" style="992" customWidth="1"/>
    <col min="5130" max="5130" width="3.85546875" style="992" customWidth="1"/>
    <col min="5131" max="5131" width="3.7109375" style="992" customWidth="1"/>
    <col min="5132" max="5132" width="12.7109375" style="992" customWidth="1"/>
    <col min="5133" max="5133" width="52.7109375" style="992" customWidth="1"/>
    <col min="5134" max="5137" width="0" style="992" hidden="1" customWidth="1"/>
    <col min="5138" max="5138" width="12.28515625" style="992" customWidth="1"/>
    <col min="5139" max="5139" width="6.42578125" style="992" customWidth="1"/>
    <col min="5140" max="5140" width="12.28515625" style="992" customWidth="1"/>
    <col min="5141" max="5141" width="0" style="992" hidden="1" customWidth="1"/>
    <col min="5142" max="5142" width="3.7109375" style="992" customWidth="1"/>
    <col min="5143" max="5143" width="11.140625" style="992" bestFit="1" customWidth="1"/>
    <col min="5144" max="5145" width="10.5703125" style="992"/>
    <col min="5146" max="5146" width="11.140625" style="992" customWidth="1"/>
    <col min="5147" max="5376" width="10.5703125" style="992"/>
    <col min="5377" max="5384" width="0" style="992" hidden="1" customWidth="1"/>
    <col min="5385" max="5385" width="3.7109375" style="992" customWidth="1"/>
    <col min="5386" max="5386" width="3.85546875" style="992" customWidth="1"/>
    <col min="5387" max="5387" width="3.7109375" style="992" customWidth="1"/>
    <col min="5388" max="5388" width="12.7109375" style="992" customWidth="1"/>
    <col min="5389" max="5389" width="52.7109375" style="992" customWidth="1"/>
    <col min="5390" max="5393" width="0" style="992" hidden="1" customWidth="1"/>
    <col min="5394" max="5394" width="12.28515625" style="992" customWidth="1"/>
    <col min="5395" max="5395" width="6.42578125" style="992" customWidth="1"/>
    <col min="5396" max="5396" width="12.28515625" style="992" customWidth="1"/>
    <col min="5397" max="5397" width="0" style="992" hidden="1" customWidth="1"/>
    <col min="5398" max="5398" width="3.7109375" style="992" customWidth="1"/>
    <col min="5399" max="5399" width="11.140625" style="992" bestFit="1" customWidth="1"/>
    <col min="5400" max="5401" width="10.5703125" style="992"/>
    <col min="5402" max="5402" width="11.140625" style="992" customWidth="1"/>
    <col min="5403" max="5632" width="10.5703125" style="992"/>
    <col min="5633" max="5640" width="0" style="992" hidden="1" customWidth="1"/>
    <col min="5641" max="5641" width="3.7109375" style="992" customWidth="1"/>
    <col min="5642" max="5642" width="3.85546875" style="992" customWidth="1"/>
    <col min="5643" max="5643" width="3.7109375" style="992" customWidth="1"/>
    <col min="5644" max="5644" width="12.7109375" style="992" customWidth="1"/>
    <col min="5645" max="5645" width="52.7109375" style="992" customWidth="1"/>
    <col min="5646" max="5649" width="0" style="992" hidden="1" customWidth="1"/>
    <col min="5650" max="5650" width="12.28515625" style="992" customWidth="1"/>
    <col min="5651" max="5651" width="6.42578125" style="992" customWidth="1"/>
    <col min="5652" max="5652" width="12.28515625" style="992" customWidth="1"/>
    <col min="5653" max="5653" width="0" style="992" hidden="1" customWidth="1"/>
    <col min="5654" max="5654" width="3.7109375" style="992" customWidth="1"/>
    <col min="5655" max="5655" width="11.140625" style="992" bestFit="1" customWidth="1"/>
    <col min="5656" max="5657" width="10.5703125" style="992"/>
    <col min="5658" max="5658" width="11.140625" style="992" customWidth="1"/>
    <col min="5659" max="5888" width="10.5703125" style="992"/>
    <col min="5889" max="5896" width="0" style="992" hidden="1" customWidth="1"/>
    <col min="5897" max="5897" width="3.7109375" style="992" customWidth="1"/>
    <col min="5898" max="5898" width="3.85546875" style="992" customWidth="1"/>
    <col min="5899" max="5899" width="3.7109375" style="992" customWidth="1"/>
    <col min="5900" max="5900" width="12.7109375" style="992" customWidth="1"/>
    <col min="5901" max="5901" width="52.7109375" style="992" customWidth="1"/>
    <col min="5902" max="5905" width="0" style="992" hidden="1" customWidth="1"/>
    <col min="5906" max="5906" width="12.28515625" style="992" customWidth="1"/>
    <col min="5907" max="5907" width="6.42578125" style="992" customWidth="1"/>
    <col min="5908" max="5908" width="12.28515625" style="992" customWidth="1"/>
    <col min="5909" max="5909" width="0" style="992" hidden="1" customWidth="1"/>
    <col min="5910" max="5910" width="3.7109375" style="992" customWidth="1"/>
    <col min="5911" max="5911" width="11.140625" style="992" bestFit="1" customWidth="1"/>
    <col min="5912" max="5913" width="10.5703125" style="992"/>
    <col min="5914" max="5914" width="11.140625" style="992" customWidth="1"/>
    <col min="5915" max="6144" width="10.5703125" style="992"/>
    <col min="6145" max="6152" width="0" style="992" hidden="1" customWidth="1"/>
    <col min="6153" max="6153" width="3.7109375" style="992" customWidth="1"/>
    <col min="6154" max="6154" width="3.85546875" style="992" customWidth="1"/>
    <col min="6155" max="6155" width="3.7109375" style="992" customWidth="1"/>
    <col min="6156" max="6156" width="12.7109375" style="992" customWidth="1"/>
    <col min="6157" max="6157" width="52.7109375" style="992" customWidth="1"/>
    <col min="6158" max="6161" width="0" style="992" hidden="1" customWidth="1"/>
    <col min="6162" max="6162" width="12.28515625" style="992" customWidth="1"/>
    <col min="6163" max="6163" width="6.42578125" style="992" customWidth="1"/>
    <col min="6164" max="6164" width="12.28515625" style="992" customWidth="1"/>
    <col min="6165" max="6165" width="0" style="992" hidden="1" customWidth="1"/>
    <col min="6166" max="6166" width="3.7109375" style="992" customWidth="1"/>
    <col min="6167" max="6167" width="11.140625" style="992" bestFit="1" customWidth="1"/>
    <col min="6168" max="6169" width="10.5703125" style="992"/>
    <col min="6170" max="6170" width="11.140625" style="992" customWidth="1"/>
    <col min="6171" max="6400" width="10.5703125" style="992"/>
    <col min="6401" max="6408" width="0" style="992" hidden="1" customWidth="1"/>
    <col min="6409" max="6409" width="3.7109375" style="992" customWidth="1"/>
    <col min="6410" max="6410" width="3.85546875" style="992" customWidth="1"/>
    <col min="6411" max="6411" width="3.7109375" style="992" customWidth="1"/>
    <col min="6412" max="6412" width="12.7109375" style="992" customWidth="1"/>
    <col min="6413" max="6413" width="52.7109375" style="992" customWidth="1"/>
    <col min="6414" max="6417" width="0" style="992" hidden="1" customWidth="1"/>
    <col min="6418" max="6418" width="12.28515625" style="992" customWidth="1"/>
    <col min="6419" max="6419" width="6.42578125" style="992" customWidth="1"/>
    <col min="6420" max="6420" width="12.28515625" style="992" customWidth="1"/>
    <col min="6421" max="6421" width="0" style="992" hidden="1" customWidth="1"/>
    <col min="6422" max="6422" width="3.7109375" style="992" customWidth="1"/>
    <col min="6423" max="6423" width="11.140625" style="992" bestFit="1" customWidth="1"/>
    <col min="6424" max="6425" width="10.5703125" style="992"/>
    <col min="6426" max="6426" width="11.140625" style="992" customWidth="1"/>
    <col min="6427" max="6656" width="10.5703125" style="992"/>
    <col min="6657" max="6664" width="0" style="992" hidden="1" customWidth="1"/>
    <col min="6665" max="6665" width="3.7109375" style="992" customWidth="1"/>
    <col min="6666" max="6666" width="3.85546875" style="992" customWidth="1"/>
    <col min="6667" max="6667" width="3.7109375" style="992" customWidth="1"/>
    <col min="6668" max="6668" width="12.7109375" style="992" customWidth="1"/>
    <col min="6669" max="6669" width="52.7109375" style="992" customWidth="1"/>
    <col min="6670" max="6673" width="0" style="992" hidden="1" customWidth="1"/>
    <col min="6674" max="6674" width="12.28515625" style="992" customWidth="1"/>
    <col min="6675" max="6675" width="6.42578125" style="992" customWidth="1"/>
    <col min="6676" max="6676" width="12.28515625" style="992" customWidth="1"/>
    <col min="6677" max="6677" width="0" style="992" hidden="1" customWidth="1"/>
    <col min="6678" max="6678" width="3.7109375" style="992" customWidth="1"/>
    <col min="6679" max="6679" width="11.140625" style="992" bestFit="1" customWidth="1"/>
    <col min="6680" max="6681" width="10.5703125" style="992"/>
    <col min="6682" max="6682" width="11.140625" style="992" customWidth="1"/>
    <col min="6683" max="6912" width="10.5703125" style="992"/>
    <col min="6913" max="6920" width="0" style="992" hidden="1" customWidth="1"/>
    <col min="6921" max="6921" width="3.7109375" style="992" customWidth="1"/>
    <col min="6922" max="6922" width="3.85546875" style="992" customWidth="1"/>
    <col min="6923" max="6923" width="3.7109375" style="992" customWidth="1"/>
    <col min="6924" max="6924" width="12.7109375" style="992" customWidth="1"/>
    <col min="6925" max="6925" width="52.7109375" style="992" customWidth="1"/>
    <col min="6926" max="6929" width="0" style="992" hidden="1" customWidth="1"/>
    <col min="6930" max="6930" width="12.28515625" style="992" customWidth="1"/>
    <col min="6931" max="6931" width="6.42578125" style="992" customWidth="1"/>
    <col min="6932" max="6932" width="12.28515625" style="992" customWidth="1"/>
    <col min="6933" max="6933" width="0" style="992" hidden="1" customWidth="1"/>
    <col min="6934" max="6934" width="3.7109375" style="992" customWidth="1"/>
    <col min="6935" max="6935" width="11.140625" style="992" bestFit="1" customWidth="1"/>
    <col min="6936" max="6937" width="10.5703125" style="992"/>
    <col min="6938" max="6938" width="11.140625" style="992" customWidth="1"/>
    <col min="6939" max="7168" width="10.5703125" style="992"/>
    <col min="7169" max="7176" width="0" style="992" hidden="1" customWidth="1"/>
    <col min="7177" max="7177" width="3.7109375" style="992" customWidth="1"/>
    <col min="7178" max="7178" width="3.85546875" style="992" customWidth="1"/>
    <col min="7179" max="7179" width="3.7109375" style="992" customWidth="1"/>
    <col min="7180" max="7180" width="12.7109375" style="992" customWidth="1"/>
    <col min="7181" max="7181" width="52.7109375" style="992" customWidth="1"/>
    <col min="7182" max="7185" width="0" style="992" hidden="1" customWidth="1"/>
    <col min="7186" max="7186" width="12.28515625" style="992" customWidth="1"/>
    <col min="7187" max="7187" width="6.42578125" style="992" customWidth="1"/>
    <col min="7188" max="7188" width="12.28515625" style="992" customWidth="1"/>
    <col min="7189" max="7189" width="0" style="992" hidden="1" customWidth="1"/>
    <col min="7190" max="7190" width="3.7109375" style="992" customWidth="1"/>
    <col min="7191" max="7191" width="11.140625" style="992" bestFit="1" customWidth="1"/>
    <col min="7192" max="7193" width="10.5703125" style="992"/>
    <col min="7194" max="7194" width="11.140625" style="992" customWidth="1"/>
    <col min="7195" max="7424" width="10.5703125" style="992"/>
    <col min="7425" max="7432" width="0" style="992" hidden="1" customWidth="1"/>
    <col min="7433" max="7433" width="3.7109375" style="992" customWidth="1"/>
    <col min="7434" max="7434" width="3.85546875" style="992" customWidth="1"/>
    <col min="7435" max="7435" width="3.7109375" style="992" customWidth="1"/>
    <col min="7436" max="7436" width="12.7109375" style="992" customWidth="1"/>
    <col min="7437" max="7437" width="52.7109375" style="992" customWidth="1"/>
    <col min="7438" max="7441" width="0" style="992" hidden="1" customWidth="1"/>
    <col min="7442" max="7442" width="12.28515625" style="992" customWidth="1"/>
    <col min="7443" max="7443" width="6.42578125" style="992" customWidth="1"/>
    <col min="7444" max="7444" width="12.28515625" style="992" customWidth="1"/>
    <col min="7445" max="7445" width="0" style="992" hidden="1" customWidth="1"/>
    <col min="7446" max="7446" width="3.7109375" style="992" customWidth="1"/>
    <col min="7447" max="7447" width="11.140625" style="992" bestFit="1" customWidth="1"/>
    <col min="7448" max="7449" width="10.5703125" style="992"/>
    <col min="7450" max="7450" width="11.140625" style="992" customWidth="1"/>
    <col min="7451" max="7680" width="10.5703125" style="992"/>
    <col min="7681" max="7688" width="0" style="992" hidden="1" customWidth="1"/>
    <col min="7689" max="7689" width="3.7109375" style="992" customWidth="1"/>
    <col min="7690" max="7690" width="3.85546875" style="992" customWidth="1"/>
    <col min="7691" max="7691" width="3.7109375" style="992" customWidth="1"/>
    <col min="7692" max="7692" width="12.7109375" style="992" customWidth="1"/>
    <col min="7693" max="7693" width="52.7109375" style="992" customWidth="1"/>
    <col min="7694" max="7697" width="0" style="992" hidden="1" customWidth="1"/>
    <col min="7698" max="7698" width="12.28515625" style="992" customWidth="1"/>
    <col min="7699" max="7699" width="6.42578125" style="992" customWidth="1"/>
    <col min="7700" max="7700" width="12.28515625" style="992" customWidth="1"/>
    <col min="7701" max="7701" width="0" style="992" hidden="1" customWidth="1"/>
    <col min="7702" max="7702" width="3.7109375" style="992" customWidth="1"/>
    <col min="7703" max="7703" width="11.140625" style="992" bestFit="1" customWidth="1"/>
    <col min="7704" max="7705" width="10.5703125" style="992"/>
    <col min="7706" max="7706" width="11.140625" style="992" customWidth="1"/>
    <col min="7707" max="7936" width="10.5703125" style="992"/>
    <col min="7937" max="7944" width="0" style="992" hidden="1" customWidth="1"/>
    <col min="7945" max="7945" width="3.7109375" style="992" customWidth="1"/>
    <col min="7946" max="7946" width="3.85546875" style="992" customWidth="1"/>
    <col min="7947" max="7947" width="3.7109375" style="992" customWidth="1"/>
    <col min="7948" max="7948" width="12.7109375" style="992" customWidth="1"/>
    <col min="7949" max="7949" width="52.7109375" style="992" customWidth="1"/>
    <col min="7950" max="7953" width="0" style="992" hidden="1" customWidth="1"/>
    <col min="7954" max="7954" width="12.28515625" style="992" customWidth="1"/>
    <col min="7955" max="7955" width="6.42578125" style="992" customWidth="1"/>
    <col min="7956" max="7956" width="12.28515625" style="992" customWidth="1"/>
    <col min="7957" max="7957" width="0" style="992" hidden="1" customWidth="1"/>
    <col min="7958" max="7958" width="3.7109375" style="992" customWidth="1"/>
    <col min="7959" max="7959" width="11.140625" style="992" bestFit="1" customWidth="1"/>
    <col min="7960" max="7961" width="10.5703125" style="992"/>
    <col min="7962" max="7962" width="11.140625" style="992" customWidth="1"/>
    <col min="7963" max="8192" width="10.5703125" style="992"/>
    <col min="8193" max="8200" width="0" style="992" hidden="1" customWidth="1"/>
    <col min="8201" max="8201" width="3.7109375" style="992" customWidth="1"/>
    <col min="8202" max="8202" width="3.85546875" style="992" customWidth="1"/>
    <col min="8203" max="8203" width="3.7109375" style="992" customWidth="1"/>
    <col min="8204" max="8204" width="12.7109375" style="992" customWidth="1"/>
    <col min="8205" max="8205" width="52.7109375" style="992" customWidth="1"/>
    <col min="8206" max="8209" width="0" style="992" hidden="1" customWidth="1"/>
    <col min="8210" max="8210" width="12.28515625" style="992" customWidth="1"/>
    <col min="8211" max="8211" width="6.42578125" style="992" customWidth="1"/>
    <col min="8212" max="8212" width="12.28515625" style="992" customWidth="1"/>
    <col min="8213" max="8213" width="0" style="992" hidden="1" customWidth="1"/>
    <col min="8214" max="8214" width="3.7109375" style="992" customWidth="1"/>
    <col min="8215" max="8215" width="11.140625" style="992" bestFit="1" customWidth="1"/>
    <col min="8216" max="8217" width="10.5703125" style="992"/>
    <col min="8218" max="8218" width="11.140625" style="992" customWidth="1"/>
    <col min="8219" max="8448" width="10.5703125" style="992"/>
    <col min="8449" max="8456" width="0" style="992" hidden="1" customWidth="1"/>
    <col min="8457" max="8457" width="3.7109375" style="992" customWidth="1"/>
    <col min="8458" max="8458" width="3.85546875" style="992" customWidth="1"/>
    <col min="8459" max="8459" width="3.7109375" style="992" customWidth="1"/>
    <col min="8460" max="8460" width="12.7109375" style="992" customWidth="1"/>
    <col min="8461" max="8461" width="52.7109375" style="992" customWidth="1"/>
    <col min="8462" max="8465" width="0" style="992" hidden="1" customWidth="1"/>
    <col min="8466" max="8466" width="12.28515625" style="992" customWidth="1"/>
    <col min="8467" max="8467" width="6.42578125" style="992" customWidth="1"/>
    <col min="8468" max="8468" width="12.28515625" style="992" customWidth="1"/>
    <col min="8469" max="8469" width="0" style="992" hidden="1" customWidth="1"/>
    <col min="8470" max="8470" width="3.7109375" style="992" customWidth="1"/>
    <col min="8471" max="8471" width="11.140625" style="992" bestFit="1" customWidth="1"/>
    <col min="8472" max="8473" width="10.5703125" style="992"/>
    <col min="8474" max="8474" width="11.140625" style="992" customWidth="1"/>
    <col min="8475" max="8704" width="10.5703125" style="992"/>
    <col min="8705" max="8712" width="0" style="992" hidden="1" customWidth="1"/>
    <col min="8713" max="8713" width="3.7109375" style="992" customWidth="1"/>
    <col min="8714" max="8714" width="3.85546875" style="992" customWidth="1"/>
    <col min="8715" max="8715" width="3.7109375" style="992" customWidth="1"/>
    <col min="8716" max="8716" width="12.7109375" style="992" customWidth="1"/>
    <col min="8717" max="8717" width="52.7109375" style="992" customWidth="1"/>
    <col min="8718" max="8721" width="0" style="992" hidden="1" customWidth="1"/>
    <col min="8722" max="8722" width="12.28515625" style="992" customWidth="1"/>
    <col min="8723" max="8723" width="6.42578125" style="992" customWidth="1"/>
    <col min="8724" max="8724" width="12.28515625" style="992" customWidth="1"/>
    <col min="8725" max="8725" width="0" style="992" hidden="1" customWidth="1"/>
    <col min="8726" max="8726" width="3.7109375" style="992" customWidth="1"/>
    <col min="8727" max="8727" width="11.140625" style="992" bestFit="1" customWidth="1"/>
    <col min="8728" max="8729" width="10.5703125" style="992"/>
    <col min="8730" max="8730" width="11.140625" style="992" customWidth="1"/>
    <col min="8731" max="8960" width="10.5703125" style="992"/>
    <col min="8961" max="8968" width="0" style="992" hidden="1" customWidth="1"/>
    <col min="8969" max="8969" width="3.7109375" style="992" customWidth="1"/>
    <col min="8970" max="8970" width="3.85546875" style="992" customWidth="1"/>
    <col min="8971" max="8971" width="3.7109375" style="992" customWidth="1"/>
    <col min="8972" max="8972" width="12.7109375" style="992" customWidth="1"/>
    <col min="8973" max="8973" width="52.7109375" style="992" customWidth="1"/>
    <col min="8974" max="8977" width="0" style="992" hidden="1" customWidth="1"/>
    <col min="8978" max="8978" width="12.28515625" style="992" customWidth="1"/>
    <col min="8979" max="8979" width="6.42578125" style="992" customWidth="1"/>
    <col min="8980" max="8980" width="12.28515625" style="992" customWidth="1"/>
    <col min="8981" max="8981" width="0" style="992" hidden="1" customWidth="1"/>
    <col min="8982" max="8982" width="3.7109375" style="992" customWidth="1"/>
    <col min="8983" max="8983" width="11.140625" style="992" bestFit="1" customWidth="1"/>
    <col min="8984" max="8985" width="10.5703125" style="992"/>
    <col min="8986" max="8986" width="11.140625" style="992" customWidth="1"/>
    <col min="8987" max="9216" width="10.5703125" style="992"/>
    <col min="9217" max="9224" width="0" style="992" hidden="1" customWidth="1"/>
    <col min="9225" max="9225" width="3.7109375" style="992" customWidth="1"/>
    <col min="9226" max="9226" width="3.85546875" style="992" customWidth="1"/>
    <col min="9227" max="9227" width="3.7109375" style="992" customWidth="1"/>
    <col min="9228" max="9228" width="12.7109375" style="992" customWidth="1"/>
    <col min="9229" max="9229" width="52.7109375" style="992" customWidth="1"/>
    <col min="9230" max="9233" width="0" style="992" hidden="1" customWidth="1"/>
    <col min="9234" max="9234" width="12.28515625" style="992" customWidth="1"/>
    <col min="9235" max="9235" width="6.42578125" style="992" customWidth="1"/>
    <col min="9236" max="9236" width="12.28515625" style="992" customWidth="1"/>
    <col min="9237" max="9237" width="0" style="992" hidden="1" customWidth="1"/>
    <col min="9238" max="9238" width="3.7109375" style="992" customWidth="1"/>
    <col min="9239" max="9239" width="11.140625" style="992" bestFit="1" customWidth="1"/>
    <col min="9240" max="9241" width="10.5703125" style="992"/>
    <col min="9242" max="9242" width="11.140625" style="992" customWidth="1"/>
    <col min="9243" max="9472" width="10.5703125" style="992"/>
    <col min="9473" max="9480" width="0" style="992" hidden="1" customWidth="1"/>
    <col min="9481" max="9481" width="3.7109375" style="992" customWidth="1"/>
    <col min="9482" max="9482" width="3.85546875" style="992" customWidth="1"/>
    <col min="9483" max="9483" width="3.7109375" style="992" customWidth="1"/>
    <col min="9484" max="9484" width="12.7109375" style="992" customWidth="1"/>
    <col min="9485" max="9485" width="52.7109375" style="992" customWidth="1"/>
    <col min="9486" max="9489" width="0" style="992" hidden="1" customWidth="1"/>
    <col min="9490" max="9490" width="12.28515625" style="992" customWidth="1"/>
    <col min="9491" max="9491" width="6.42578125" style="992" customWidth="1"/>
    <col min="9492" max="9492" width="12.28515625" style="992" customWidth="1"/>
    <col min="9493" max="9493" width="0" style="992" hidden="1" customWidth="1"/>
    <col min="9494" max="9494" width="3.7109375" style="992" customWidth="1"/>
    <col min="9495" max="9495" width="11.140625" style="992" bestFit="1" customWidth="1"/>
    <col min="9496" max="9497" width="10.5703125" style="992"/>
    <col min="9498" max="9498" width="11.140625" style="992" customWidth="1"/>
    <col min="9499" max="9728" width="10.5703125" style="992"/>
    <col min="9729" max="9736" width="0" style="992" hidden="1" customWidth="1"/>
    <col min="9737" max="9737" width="3.7109375" style="992" customWidth="1"/>
    <col min="9738" max="9738" width="3.85546875" style="992" customWidth="1"/>
    <col min="9739" max="9739" width="3.7109375" style="992" customWidth="1"/>
    <col min="9740" max="9740" width="12.7109375" style="992" customWidth="1"/>
    <col min="9741" max="9741" width="52.7109375" style="992" customWidth="1"/>
    <col min="9742" max="9745" width="0" style="992" hidden="1" customWidth="1"/>
    <col min="9746" max="9746" width="12.28515625" style="992" customWidth="1"/>
    <col min="9747" max="9747" width="6.42578125" style="992" customWidth="1"/>
    <col min="9748" max="9748" width="12.28515625" style="992" customWidth="1"/>
    <col min="9749" max="9749" width="0" style="992" hidden="1" customWidth="1"/>
    <col min="9750" max="9750" width="3.7109375" style="992" customWidth="1"/>
    <col min="9751" max="9751" width="11.140625" style="992" bestFit="1" customWidth="1"/>
    <col min="9752" max="9753" width="10.5703125" style="992"/>
    <col min="9754" max="9754" width="11.140625" style="992" customWidth="1"/>
    <col min="9755" max="9984" width="10.5703125" style="992"/>
    <col min="9985" max="9992" width="0" style="992" hidden="1" customWidth="1"/>
    <col min="9993" max="9993" width="3.7109375" style="992" customWidth="1"/>
    <col min="9994" max="9994" width="3.85546875" style="992" customWidth="1"/>
    <col min="9995" max="9995" width="3.7109375" style="992" customWidth="1"/>
    <col min="9996" max="9996" width="12.7109375" style="992" customWidth="1"/>
    <col min="9997" max="9997" width="52.7109375" style="992" customWidth="1"/>
    <col min="9998" max="10001" width="0" style="992" hidden="1" customWidth="1"/>
    <col min="10002" max="10002" width="12.28515625" style="992" customWidth="1"/>
    <col min="10003" max="10003" width="6.42578125" style="992" customWidth="1"/>
    <col min="10004" max="10004" width="12.28515625" style="992" customWidth="1"/>
    <col min="10005" max="10005" width="0" style="992" hidden="1" customWidth="1"/>
    <col min="10006" max="10006" width="3.7109375" style="992" customWidth="1"/>
    <col min="10007" max="10007" width="11.140625" style="992" bestFit="1" customWidth="1"/>
    <col min="10008" max="10009" width="10.5703125" style="992"/>
    <col min="10010" max="10010" width="11.140625" style="992" customWidth="1"/>
    <col min="10011" max="10240" width="10.5703125" style="992"/>
    <col min="10241" max="10248" width="0" style="992" hidden="1" customWidth="1"/>
    <col min="10249" max="10249" width="3.7109375" style="992" customWidth="1"/>
    <col min="10250" max="10250" width="3.85546875" style="992" customWidth="1"/>
    <col min="10251" max="10251" width="3.7109375" style="992" customWidth="1"/>
    <col min="10252" max="10252" width="12.7109375" style="992" customWidth="1"/>
    <col min="10253" max="10253" width="52.7109375" style="992" customWidth="1"/>
    <col min="10254" max="10257" width="0" style="992" hidden="1" customWidth="1"/>
    <col min="10258" max="10258" width="12.28515625" style="992" customWidth="1"/>
    <col min="10259" max="10259" width="6.42578125" style="992" customWidth="1"/>
    <col min="10260" max="10260" width="12.28515625" style="992" customWidth="1"/>
    <col min="10261" max="10261" width="0" style="992" hidden="1" customWidth="1"/>
    <col min="10262" max="10262" width="3.7109375" style="992" customWidth="1"/>
    <col min="10263" max="10263" width="11.140625" style="992" bestFit="1" customWidth="1"/>
    <col min="10264" max="10265" width="10.5703125" style="992"/>
    <col min="10266" max="10266" width="11.140625" style="992" customWidth="1"/>
    <col min="10267" max="10496" width="10.5703125" style="992"/>
    <col min="10497" max="10504" width="0" style="992" hidden="1" customWidth="1"/>
    <col min="10505" max="10505" width="3.7109375" style="992" customWidth="1"/>
    <col min="10506" max="10506" width="3.85546875" style="992" customWidth="1"/>
    <col min="10507" max="10507" width="3.7109375" style="992" customWidth="1"/>
    <col min="10508" max="10508" width="12.7109375" style="992" customWidth="1"/>
    <col min="10509" max="10509" width="52.7109375" style="992" customWidth="1"/>
    <col min="10510" max="10513" width="0" style="992" hidden="1" customWidth="1"/>
    <col min="10514" max="10514" width="12.28515625" style="992" customWidth="1"/>
    <col min="10515" max="10515" width="6.42578125" style="992" customWidth="1"/>
    <col min="10516" max="10516" width="12.28515625" style="992" customWidth="1"/>
    <col min="10517" max="10517" width="0" style="992" hidden="1" customWidth="1"/>
    <col min="10518" max="10518" width="3.7109375" style="992" customWidth="1"/>
    <col min="10519" max="10519" width="11.140625" style="992" bestFit="1" customWidth="1"/>
    <col min="10520" max="10521" width="10.5703125" style="992"/>
    <col min="10522" max="10522" width="11.140625" style="992" customWidth="1"/>
    <col min="10523" max="10752" width="10.5703125" style="992"/>
    <col min="10753" max="10760" width="0" style="992" hidden="1" customWidth="1"/>
    <col min="10761" max="10761" width="3.7109375" style="992" customWidth="1"/>
    <col min="10762" max="10762" width="3.85546875" style="992" customWidth="1"/>
    <col min="10763" max="10763" width="3.7109375" style="992" customWidth="1"/>
    <col min="10764" max="10764" width="12.7109375" style="992" customWidth="1"/>
    <col min="10765" max="10765" width="52.7109375" style="992" customWidth="1"/>
    <col min="10766" max="10769" width="0" style="992" hidden="1" customWidth="1"/>
    <col min="10770" max="10770" width="12.28515625" style="992" customWidth="1"/>
    <col min="10771" max="10771" width="6.42578125" style="992" customWidth="1"/>
    <col min="10772" max="10772" width="12.28515625" style="992" customWidth="1"/>
    <col min="10773" max="10773" width="0" style="992" hidden="1" customWidth="1"/>
    <col min="10774" max="10774" width="3.7109375" style="992" customWidth="1"/>
    <col min="10775" max="10775" width="11.140625" style="992" bestFit="1" customWidth="1"/>
    <col min="10776" max="10777" width="10.5703125" style="992"/>
    <col min="10778" max="10778" width="11.140625" style="992" customWidth="1"/>
    <col min="10779" max="11008" width="10.5703125" style="992"/>
    <col min="11009" max="11016" width="0" style="992" hidden="1" customWidth="1"/>
    <col min="11017" max="11017" width="3.7109375" style="992" customWidth="1"/>
    <col min="11018" max="11018" width="3.85546875" style="992" customWidth="1"/>
    <col min="11019" max="11019" width="3.7109375" style="992" customWidth="1"/>
    <col min="11020" max="11020" width="12.7109375" style="992" customWidth="1"/>
    <col min="11021" max="11021" width="52.7109375" style="992" customWidth="1"/>
    <col min="11022" max="11025" width="0" style="992" hidden="1" customWidth="1"/>
    <col min="11026" max="11026" width="12.28515625" style="992" customWidth="1"/>
    <col min="11027" max="11027" width="6.42578125" style="992" customWidth="1"/>
    <col min="11028" max="11028" width="12.28515625" style="992" customWidth="1"/>
    <col min="11029" max="11029" width="0" style="992" hidden="1" customWidth="1"/>
    <col min="11030" max="11030" width="3.7109375" style="992" customWidth="1"/>
    <col min="11031" max="11031" width="11.140625" style="992" bestFit="1" customWidth="1"/>
    <col min="11032" max="11033" width="10.5703125" style="992"/>
    <col min="11034" max="11034" width="11.140625" style="992" customWidth="1"/>
    <col min="11035" max="11264" width="10.5703125" style="992"/>
    <col min="11265" max="11272" width="0" style="992" hidden="1" customWidth="1"/>
    <col min="11273" max="11273" width="3.7109375" style="992" customWidth="1"/>
    <col min="11274" max="11274" width="3.85546875" style="992" customWidth="1"/>
    <col min="11275" max="11275" width="3.7109375" style="992" customWidth="1"/>
    <col min="11276" max="11276" width="12.7109375" style="992" customWidth="1"/>
    <col min="11277" max="11277" width="52.7109375" style="992" customWidth="1"/>
    <col min="11278" max="11281" width="0" style="992" hidden="1" customWidth="1"/>
    <col min="11282" max="11282" width="12.28515625" style="992" customWidth="1"/>
    <col min="11283" max="11283" width="6.42578125" style="992" customWidth="1"/>
    <col min="11284" max="11284" width="12.28515625" style="992" customWidth="1"/>
    <col min="11285" max="11285" width="0" style="992" hidden="1" customWidth="1"/>
    <col min="11286" max="11286" width="3.7109375" style="992" customWidth="1"/>
    <col min="11287" max="11287" width="11.140625" style="992" bestFit="1" customWidth="1"/>
    <col min="11288" max="11289" width="10.5703125" style="992"/>
    <col min="11290" max="11290" width="11.140625" style="992" customWidth="1"/>
    <col min="11291" max="11520" width="10.5703125" style="992"/>
    <col min="11521" max="11528" width="0" style="992" hidden="1" customWidth="1"/>
    <col min="11529" max="11529" width="3.7109375" style="992" customWidth="1"/>
    <col min="11530" max="11530" width="3.85546875" style="992" customWidth="1"/>
    <col min="11531" max="11531" width="3.7109375" style="992" customWidth="1"/>
    <col min="11532" max="11532" width="12.7109375" style="992" customWidth="1"/>
    <col min="11533" max="11533" width="52.7109375" style="992" customWidth="1"/>
    <col min="11534" max="11537" width="0" style="992" hidden="1" customWidth="1"/>
    <col min="11538" max="11538" width="12.28515625" style="992" customWidth="1"/>
    <col min="11539" max="11539" width="6.42578125" style="992" customWidth="1"/>
    <col min="11540" max="11540" width="12.28515625" style="992" customWidth="1"/>
    <col min="11541" max="11541" width="0" style="992" hidden="1" customWidth="1"/>
    <col min="11542" max="11542" width="3.7109375" style="992" customWidth="1"/>
    <col min="11543" max="11543" width="11.140625" style="992" bestFit="1" customWidth="1"/>
    <col min="11544" max="11545" width="10.5703125" style="992"/>
    <col min="11546" max="11546" width="11.140625" style="992" customWidth="1"/>
    <col min="11547" max="11776" width="10.5703125" style="992"/>
    <col min="11777" max="11784" width="0" style="992" hidden="1" customWidth="1"/>
    <col min="11785" max="11785" width="3.7109375" style="992" customWidth="1"/>
    <col min="11786" max="11786" width="3.85546875" style="992" customWidth="1"/>
    <col min="11787" max="11787" width="3.7109375" style="992" customWidth="1"/>
    <col min="11788" max="11788" width="12.7109375" style="992" customWidth="1"/>
    <col min="11789" max="11789" width="52.7109375" style="992" customWidth="1"/>
    <col min="11790" max="11793" width="0" style="992" hidden="1" customWidth="1"/>
    <col min="11794" max="11794" width="12.28515625" style="992" customWidth="1"/>
    <col min="11795" max="11795" width="6.42578125" style="992" customWidth="1"/>
    <col min="11796" max="11796" width="12.28515625" style="992" customWidth="1"/>
    <col min="11797" max="11797" width="0" style="992" hidden="1" customWidth="1"/>
    <col min="11798" max="11798" width="3.7109375" style="992" customWidth="1"/>
    <col min="11799" max="11799" width="11.140625" style="992" bestFit="1" customWidth="1"/>
    <col min="11800" max="11801" width="10.5703125" style="992"/>
    <col min="11802" max="11802" width="11.140625" style="992" customWidth="1"/>
    <col min="11803" max="12032" width="10.5703125" style="992"/>
    <col min="12033" max="12040" width="0" style="992" hidden="1" customWidth="1"/>
    <col min="12041" max="12041" width="3.7109375" style="992" customWidth="1"/>
    <col min="12042" max="12042" width="3.85546875" style="992" customWidth="1"/>
    <col min="12043" max="12043" width="3.7109375" style="992" customWidth="1"/>
    <col min="12044" max="12044" width="12.7109375" style="992" customWidth="1"/>
    <col min="12045" max="12045" width="52.7109375" style="992" customWidth="1"/>
    <col min="12046" max="12049" width="0" style="992" hidden="1" customWidth="1"/>
    <col min="12050" max="12050" width="12.28515625" style="992" customWidth="1"/>
    <col min="12051" max="12051" width="6.42578125" style="992" customWidth="1"/>
    <col min="12052" max="12052" width="12.28515625" style="992" customWidth="1"/>
    <col min="12053" max="12053" width="0" style="992" hidden="1" customWidth="1"/>
    <col min="12054" max="12054" width="3.7109375" style="992" customWidth="1"/>
    <col min="12055" max="12055" width="11.140625" style="992" bestFit="1" customWidth="1"/>
    <col min="12056" max="12057" width="10.5703125" style="992"/>
    <col min="12058" max="12058" width="11.140625" style="992" customWidth="1"/>
    <col min="12059" max="12288" width="10.5703125" style="992"/>
    <col min="12289" max="12296" width="0" style="992" hidden="1" customWidth="1"/>
    <col min="12297" max="12297" width="3.7109375" style="992" customWidth="1"/>
    <col min="12298" max="12298" width="3.85546875" style="992" customWidth="1"/>
    <col min="12299" max="12299" width="3.7109375" style="992" customWidth="1"/>
    <col min="12300" max="12300" width="12.7109375" style="992" customWidth="1"/>
    <col min="12301" max="12301" width="52.7109375" style="992" customWidth="1"/>
    <col min="12302" max="12305" width="0" style="992" hidden="1" customWidth="1"/>
    <col min="12306" max="12306" width="12.28515625" style="992" customWidth="1"/>
    <col min="12307" max="12307" width="6.42578125" style="992" customWidth="1"/>
    <col min="12308" max="12308" width="12.28515625" style="992" customWidth="1"/>
    <col min="12309" max="12309" width="0" style="992" hidden="1" customWidth="1"/>
    <col min="12310" max="12310" width="3.7109375" style="992" customWidth="1"/>
    <col min="12311" max="12311" width="11.140625" style="992" bestFit="1" customWidth="1"/>
    <col min="12312" max="12313" width="10.5703125" style="992"/>
    <col min="12314" max="12314" width="11.140625" style="992" customWidth="1"/>
    <col min="12315" max="12544" width="10.5703125" style="992"/>
    <col min="12545" max="12552" width="0" style="992" hidden="1" customWidth="1"/>
    <col min="12553" max="12553" width="3.7109375" style="992" customWidth="1"/>
    <col min="12554" max="12554" width="3.85546875" style="992" customWidth="1"/>
    <col min="12555" max="12555" width="3.7109375" style="992" customWidth="1"/>
    <col min="12556" max="12556" width="12.7109375" style="992" customWidth="1"/>
    <col min="12557" max="12557" width="52.7109375" style="992" customWidth="1"/>
    <col min="12558" max="12561" width="0" style="992" hidden="1" customWidth="1"/>
    <col min="12562" max="12562" width="12.28515625" style="992" customWidth="1"/>
    <col min="12563" max="12563" width="6.42578125" style="992" customWidth="1"/>
    <col min="12564" max="12564" width="12.28515625" style="992" customWidth="1"/>
    <col min="12565" max="12565" width="0" style="992" hidden="1" customWidth="1"/>
    <col min="12566" max="12566" width="3.7109375" style="992" customWidth="1"/>
    <col min="12567" max="12567" width="11.140625" style="992" bestFit="1" customWidth="1"/>
    <col min="12568" max="12569" width="10.5703125" style="992"/>
    <col min="12570" max="12570" width="11.140625" style="992" customWidth="1"/>
    <col min="12571" max="12800" width="10.5703125" style="992"/>
    <col min="12801" max="12808" width="0" style="992" hidden="1" customWidth="1"/>
    <col min="12809" max="12809" width="3.7109375" style="992" customWidth="1"/>
    <col min="12810" max="12810" width="3.85546875" style="992" customWidth="1"/>
    <col min="12811" max="12811" width="3.7109375" style="992" customWidth="1"/>
    <col min="12812" max="12812" width="12.7109375" style="992" customWidth="1"/>
    <col min="12813" max="12813" width="52.7109375" style="992" customWidth="1"/>
    <col min="12814" max="12817" width="0" style="992" hidden="1" customWidth="1"/>
    <col min="12818" max="12818" width="12.28515625" style="992" customWidth="1"/>
    <col min="12819" max="12819" width="6.42578125" style="992" customWidth="1"/>
    <col min="12820" max="12820" width="12.28515625" style="992" customWidth="1"/>
    <col min="12821" max="12821" width="0" style="992" hidden="1" customWidth="1"/>
    <col min="12822" max="12822" width="3.7109375" style="992" customWidth="1"/>
    <col min="12823" max="12823" width="11.140625" style="992" bestFit="1" customWidth="1"/>
    <col min="12824" max="12825" width="10.5703125" style="992"/>
    <col min="12826" max="12826" width="11.140625" style="992" customWidth="1"/>
    <col min="12827" max="13056" width="10.5703125" style="992"/>
    <col min="13057" max="13064" width="0" style="992" hidden="1" customWidth="1"/>
    <col min="13065" max="13065" width="3.7109375" style="992" customWidth="1"/>
    <col min="13066" max="13066" width="3.85546875" style="992" customWidth="1"/>
    <col min="13067" max="13067" width="3.7109375" style="992" customWidth="1"/>
    <col min="13068" max="13068" width="12.7109375" style="992" customWidth="1"/>
    <col min="13069" max="13069" width="52.7109375" style="992" customWidth="1"/>
    <col min="13070" max="13073" width="0" style="992" hidden="1" customWidth="1"/>
    <col min="13074" max="13074" width="12.28515625" style="992" customWidth="1"/>
    <col min="13075" max="13075" width="6.42578125" style="992" customWidth="1"/>
    <col min="13076" max="13076" width="12.28515625" style="992" customWidth="1"/>
    <col min="13077" max="13077" width="0" style="992" hidden="1" customWidth="1"/>
    <col min="13078" max="13078" width="3.7109375" style="992" customWidth="1"/>
    <col min="13079" max="13079" width="11.140625" style="992" bestFit="1" customWidth="1"/>
    <col min="13080" max="13081" width="10.5703125" style="992"/>
    <col min="13082" max="13082" width="11.140625" style="992" customWidth="1"/>
    <col min="13083" max="13312" width="10.5703125" style="992"/>
    <col min="13313" max="13320" width="0" style="992" hidden="1" customWidth="1"/>
    <col min="13321" max="13321" width="3.7109375" style="992" customWidth="1"/>
    <col min="13322" max="13322" width="3.85546875" style="992" customWidth="1"/>
    <col min="13323" max="13323" width="3.7109375" style="992" customWidth="1"/>
    <col min="13324" max="13324" width="12.7109375" style="992" customWidth="1"/>
    <col min="13325" max="13325" width="52.7109375" style="992" customWidth="1"/>
    <col min="13326" max="13329" width="0" style="992" hidden="1" customWidth="1"/>
    <col min="13330" max="13330" width="12.28515625" style="992" customWidth="1"/>
    <col min="13331" max="13331" width="6.42578125" style="992" customWidth="1"/>
    <col min="13332" max="13332" width="12.28515625" style="992" customWidth="1"/>
    <col min="13333" max="13333" width="0" style="992" hidden="1" customWidth="1"/>
    <col min="13334" max="13334" width="3.7109375" style="992" customWidth="1"/>
    <col min="13335" max="13335" width="11.140625" style="992" bestFit="1" customWidth="1"/>
    <col min="13336" max="13337" width="10.5703125" style="992"/>
    <col min="13338" max="13338" width="11.140625" style="992" customWidth="1"/>
    <col min="13339" max="13568" width="10.5703125" style="992"/>
    <col min="13569" max="13576" width="0" style="992" hidden="1" customWidth="1"/>
    <col min="13577" max="13577" width="3.7109375" style="992" customWidth="1"/>
    <col min="13578" max="13578" width="3.85546875" style="992" customWidth="1"/>
    <col min="13579" max="13579" width="3.7109375" style="992" customWidth="1"/>
    <col min="13580" max="13580" width="12.7109375" style="992" customWidth="1"/>
    <col min="13581" max="13581" width="52.7109375" style="992" customWidth="1"/>
    <col min="13582" max="13585" width="0" style="992" hidden="1" customWidth="1"/>
    <col min="13586" max="13586" width="12.28515625" style="992" customWidth="1"/>
    <col min="13587" max="13587" width="6.42578125" style="992" customWidth="1"/>
    <col min="13588" max="13588" width="12.28515625" style="992" customWidth="1"/>
    <col min="13589" max="13589" width="0" style="992" hidden="1" customWidth="1"/>
    <col min="13590" max="13590" width="3.7109375" style="992" customWidth="1"/>
    <col min="13591" max="13591" width="11.140625" style="992" bestFit="1" customWidth="1"/>
    <col min="13592" max="13593" width="10.5703125" style="992"/>
    <col min="13594" max="13594" width="11.140625" style="992" customWidth="1"/>
    <col min="13595" max="13824" width="10.5703125" style="992"/>
    <col min="13825" max="13832" width="0" style="992" hidden="1" customWidth="1"/>
    <col min="13833" max="13833" width="3.7109375" style="992" customWidth="1"/>
    <col min="13834" max="13834" width="3.85546875" style="992" customWidth="1"/>
    <col min="13835" max="13835" width="3.7109375" style="992" customWidth="1"/>
    <col min="13836" max="13836" width="12.7109375" style="992" customWidth="1"/>
    <col min="13837" max="13837" width="52.7109375" style="992" customWidth="1"/>
    <col min="13838" max="13841" width="0" style="992" hidden="1" customWidth="1"/>
    <col min="13842" max="13842" width="12.28515625" style="992" customWidth="1"/>
    <col min="13843" max="13843" width="6.42578125" style="992" customWidth="1"/>
    <col min="13844" max="13844" width="12.28515625" style="992" customWidth="1"/>
    <col min="13845" max="13845" width="0" style="992" hidden="1" customWidth="1"/>
    <col min="13846" max="13846" width="3.7109375" style="992" customWidth="1"/>
    <col min="13847" max="13847" width="11.140625" style="992" bestFit="1" customWidth="1"/>
    <col min="13848" max="13849" width="10.5703125" style="992"/>
    <col min="13850" max="13850" width="11.140625" style="992" customWidth="1"/>
    <col min="13851" max="14080" width="10.5703125" style="992"/>
    <col min="14081" max="14088" width="0" style="992" hidden="1" customWidth="1"/>
    <col min="14089" max="14089" width="3.7109375" style="992" customWidth="1"/>
    <col min="14090" max="14090" width="3.85546875" style="992" customWidth="1"/>
    <col min="14091" max="14091" width="3.7109375" style="992" customWidth="1"/>
    <col min="14092" max="14092" width="12.7109375" style="992" customWidth="1"/>
    <col min="14093" max="14093" width="52.7109375" style="992" customWidth="1"/>
    <col min="14094" max="14097" width="0" style="992" hidden="1" customWidth="1"/>
    <col min="14098" max="14098" width="12.28515625" style="992" customWidth="1"/>
    <col min="14099" max="14099" width="6.42578125" style="992" customWidth="1"/>
    <col min="14100" max="14100" width="12.28515625" style="992" customWidth="1"/>
    <col min="14101" max="14101" width="0" style="992" hidden="1" customWidth="1"/>
    <col min="14102" max="14102" width="3.7109375" style="992" customWidth="1"/>
    <col min="14103" max="14103" width="11.140625" style="992" bestFit="1" customWidth="1"/>
    <col min="14104" max="14105" width="10.5703125" style="992"/>
    <col min="14106" max="14106" width="11.140625" style="992" customWidth="1"/>
    <col min="14107" max="14336" width="10.5703125" style="992"/>
    <col min="14337" max="14344" width="0" style="992" hidden="1" customWidth="1"/>
    <col min="14345" max="14345" width="3.7109375" style="992" customWidth="1"/>
    <col min="14346" max="14346" width="3.85546875" style="992" customWidth="1"/>
    <col min="14347" max="14347" width="3.7109375" style="992" customWidth="1"/>
    <col min="14348" max="14348" width="12.7109375" style="992" customWidth="1"/>
    <col min="14349" max="14349" width="52.7109375" style="992" customWidth="1"/>
    <col min="14350" max="14353" width="0" style="992" hidden="1" customWidth="1"/>
    <col min="14354" max="14354" width="12.28515625" style="992" customWidth="1"/>
    <col min="14355" max="14355" width="6.42578125" style="992" customWidth="1"/>
    <col min="14356" max="14356" width="12.28515625" style="992" customWidth="1"/>
    <col min="14357" max="14357" width="0" style="992" hidden="1" customWidth="1"/>
    <col min="14358" max="14358" width="3.7109375" style="992" customWidth="1"/>
    <col min="14359" max="14359" width="11.140625" style="992" bestFit="1" customWidth="1"/>
    <col min="14360" max="14361" width="10.5703125" style="992"/>
    <col min="14362" max="14362" width="11.140625" style="992" customWidth="1"/>
    <col min="14363" max="14592" width="10.5703125" style="992"/>
    <col min="14593" max="14600" width="0" style="992" hidden="1" customWidth="1"/>
    <col min="14601" max="14601" width="3.7109375" style="992" customWidth="1"/>
    <col min="14602" max="14602" width="3.85546875" style="992" customWidth="1"/>
    <col min="14603" max="14603" width="3.7109375" style="992" customWidth="1"/>
    <col min="14604" max="14604" width="12.7109375" style="992" customWidth="1"/>
    <col min="14605" max="14605" width="52.7109375" style="992" customWidth="1"/>
    <col min="14606" max="14609" width="0" style="992" hidden="1" customWidth="1"/>
    <col min="14610" max="14610" width="12.28515625" style="992" customWidth="1"/>
    <col min="14611" max="14611" width="6.42578125" style="992" customWidth="1"/>
    <col min="14612" max="14612" width="12.28515625" style="992" customWidth="1"/>
    <col min="14613" max="14613" width="0" style="992" hidden="1" customWidth="1"/>
    <col min="14614" max="14614" width="3.7109375" style="992" customWidth="1"/>
    <col min="14615" max="14615" width="11.140625" style="992" bestFit="1" customWidth="1"/>
    <col min="14616" max="14617" width="10.5703125" style="992"/>
    <col min="14618" max="14618" width="11.140625" style="992" customWidth="1"/>
    <col min="14619" max="14848" width="10.5703125" style="992"/>
    <col min="14849" max="14856" width="0" style="992" hidden="1" customWidth="1"/>
    <col min="14857" max="14857" width="3.7109375" style="992" customWidth="1"/>
    <col min="14858" max="14858" width="3.85546875" style="992" customWidth="1"/>
    <col min="14859" max="14859" width="3.7109375" style="992" customWidth="1"/>
    <col min="14860" max="14860" width="12.7109375" style="992" customWidth="1"/>
    <col min="14861" max="14861" width="52.7109375" style="992" customWidth="1"/>
    <col min="14862" max="14865" width="0" style="992" hidden="1" customWidth="1"/>
    <col min="14866" max="14866" width="12.28515625" style="992" customWidth="1"/>
    <col min="14867" max="14867" width="6.42578125" style="992" customWidth="1"/>
    <col min="14868" max="14868" width="12.28515625" style="992" customWidth="1"/>
    <col min="14869" max="14869" width="0" style="992" hidden="1" customWidth="1"/>
    <col min="14870" max="14870" width="3.7109375" style="992" customWidth="1"/>
    <col min="14871" max="14871" width="11.140625" style="992" bestFit="1" customWidth="1"/>
    <col min="14872" max="14873" width="10.5703125" style="992"/>
    <col min="14874" max="14874" width="11.140625" style="992" customWidth="1"/>
    <col min="14875" max="15104" width="10.5703125" style="992"/>
    <col min="15105" max="15112" width="0" style="992" hidden="1" customWidth="1"/>
    <col min="15113" max="15113" width="3.7109375" style="992" customWidth="1"/>
    <col min="15114" max="15114" width="3.85546875" style="992" customWidth="1"/>
    <col min="15115" max="15115" width="3.7109375" style="992" customWidth="1"/>
    <col min="15116" max="15116" width="12.7109375" style="992" customWidth="1"/>
    <col min="15117" max="15117" width="52.7109375" style="992" customWidth="1"/>
    <col min="15118" max="15121" width="0" style="992" hidden="1" customWidth="1"/>
    <col min="15122" max="15122" width="12.28515625" style="992" customWidth="1"/>
    <col min="15123" max="15123" width="6.42578125" style="992" customWidth="1"/>
    <col min="15124" max="15124" width="12.28515625" style="992" customWidth="1"/>
    <col min="15125" max="15125" width="0" style="992" hidden="1" customWidth="1"/>
    <col min="15126" max="15126" width="3.7109375" style="992" customWidth="1"/>
    <col min="15127" max="15127" width="11.140625" style="992" bestFit="1" customWidth="1"/>
    <col min="15128" max="15129" width="10.5703125" style="992"/>
    <col min="15130" max="15130" width="11.140625" style="992" customWidth="1"/>
    <col min="15131" max="15360" width="10.5703125" style="992"/>
    <col min="15361" max="15368" width="0" style="992" hidden="1" customWidth="1"/>
    <col min="15369" max="15369" width="3.7109375" style="992" customWidth="1"/>
    <col min="15370" max="15370" width="3.85546875" style="992" customWidth="1"/>
    <col min="15371" max="15371" width="3.7109375" style="992" customWidth="1"/>
    <col min="15372" max="15372" width="12.7109375" style="992" customWidth="1"/>
    <col min="15373" max="15373" width="52.7109375" style="992" customWidth="1"/>
    <col min="15374" max="15377" width="0" style="992" hidden="1" customWidth="1"/>
    <col min="15378" max="15378" width="12.28515625" style="992" customWidth="1"/>
    <col min="15379" max="15379" width="6.42578125" style="992" customWidth="1"/>
    <col min="15380" max="15380" width="12.28515625" style="992" customWidth="1"/>
    <col min="15381" max="15381" width="0" style="992" hidden="1" customWidth="1"/>
    <col min="15382" max="15382" width="3.7109375" style="992" customWidth="1"/>
    <col min="15383" max="15383" width="11.140625" style="992" bestFit="1" customWidth="1"/>
    <col min="15384" max="15385" width="10.5703125" style="992"/>
    <col min="15386" max="15386" width="11.140625" style="992" customWidth="1"/>
    <col min="15387" max="15616" width="10.5703125" style="992"/>
    <col min="15617" max="15624" width="0" style="992" hidden="1" customWidth="1"/>
    <col min="15625" max="15625" width="3.7109375" style="992" customWidth="1"/>
    <col min="15626" max="15626" width="3.85546875" style="992" customWidth="1"/>
    <col min="15627" max="15627" width="3.7109375" style="992" customWidth="1"/>
    <col min="15628" max="15628" width="12.7109375" style="992" customWidth="1"/>
    <col min="15629" max="15629" width="52.7109375" style="992" customWidth="1"/>
    <col min="15630" max="15633" width="0" style="992" hidden="1" customWidth="1"/>
    <col min="15634" max="15634" width="12.28515625" style="992" customWidth="1"/>
    <col min="15635" max="15635" width="6.42578125" style="992" customWidth="1"/>
    <col min="15636" max="15636" width="12.28515625" style="992" customWidth="1"/>
    <col min="15637" max="15637" width="0" style="992" hidden="1" customWidth="1"/>
    <col min="15638" max="15638" width="3.7109375" style="992" customWidth="1"/>
    <col min="15639" max="15639" width="11.140625" style="992" bestFit="1" customWidth="1"/>
    <col min="15640" max="15641" width="10.5703125" style="992"/>
    <col min="15642" max="15642" width="11.140625" style="992" customWidth="1"/>
    <col min="15643" max="15872" width="10.5703125" style="992"/>
    <col min="15873" max="15880" width="0" style="992" hidden="1" customWidth="1"/>
    <col min="15881" max="15881" width="3.7109375" style="992" customWidth="1"/>
    <col min="15882" max="15882" width="3.85546875" style="992" customWidth="1"/>
    <col min="15883" max="15883" width="3.7109375" style="992" customWidth="1"/>
    <col min="15884" max="15884" width="12.7109375" style="992" customWidth="1"/>
    <col min="15885" max="15885" width="52.7109375" style="992" customWidth="1"/>
    <col min="15886" max="15889" width="0" style="992" hidden="1" customWidth="1"/>
    <col min="15890" max="15890" width="12.28515625" style="992" customWidth="1"/>
    <col min="15891" max="15891" width="6.42578125" style="992" customWidth="1"/>
    <col min="15892" max="15892" width="12.28515625" style="992" customWidth="1"/>
    <col min="15893" max="15893" width="0" style="992" hidden="1" customWidth="1"/>
    <col min="15894" max="15894" width="3.7109375" style="992" customWidth="1"/>
    <col min="15895" max="15895" width="11.140625" style="992" bestFit="1" customWidth="1"/>
    <col min="15896" max="15897" width="10.5703125" style="992"/>
    <col min="15898" max="15898" width="11.140625" style="992" customWidth="1"/>
    <col min="15899" max="16128" width="10.5703125" style="992"/>
    <col min="16129" max="16136" width="0" style="992" hidden="1" customWidth="1"/>
    <col min="16137" max="16137" width="3.7109375" style="992" customWidth="1"/>
    <col min="16138" max="16138" width="3.85546875" style="992" customWidth="1"/>
    <col min="16139" max="16139" width="3.7109375" style="992" customWidth="1"/>
    <col min="16140" max="16140" width="12.7109375" style="992" customWidth="1"/>
    <col min="16141" max="16141" width="52.7109375" style="992" customWidth="1"/>
    <col min="16142" max="16145" width="0" style="992" hidden="1" customWidth="1"/>
    <col min="16146" max="16146" width="12.28515625" style="992" customWidth="1"/>
    <col min="16147" max="16147" width="6.42578125" style="992" customWidth="1"/>
    <col min="16148" max="16148" width="12.28515625" style="992" customWidth="1"/>
    <col min="16149" max="16149" width="0" style="992" hidden="1" customWidth="1"/>
    <col min="16150" max="16150" width="3.7109375" style="992" customWidth="1"/>
    <col min="16151" max="16151" width="11.140625" style="992" bestFit="1" customWidth="1"/>
    <col min="16152" max="16153" width="10.5703125" style="992"/>
    <col min="16154" max="16154" width="11.140625" style="992" customWidth="1"/>
    <col min="16155" max="16384" width="10.5703125" style="992"/>
  </cols>
  <sheetData>
    <row r="1" spans="1:34" hidden="1">
      <c r="Q1" s="770"/>
      <c r="R1" s="770"/>
    </row>
    <row r="2" spans="1:34" hidden="1">
      <c r="U2" s="770"/>
    </row>
    <row r="3" spans="1:34" hidden="1"/>
    <row r="4" spans="1:34" ht="3" customHeight="1">
      <c r="J4" s="997"/>
      <c r="K4" s="997"/>
      <c r="L4" s="993"/>
      <c r="M4" s="993"/>
      <c r="N4" s="993"/>
      <c r="O4" s="1000"/>
      <c r="P4" s="1000"/>
      <c r="Q4" s="1000"/>
      <c r="R4" s="1000"/>
      <c r="S4" s="1000"/>
      <c r="T4" s="1000"/>
      <c r="U4" s="1000"/>
    </row>
    <row r="5" spans="1:34" ht="22.5" customHeight="1">
      <c r="J5" s="997"/>
      <c r="K5" s="997"/>
      <c r="L5" s="1215" t="s">
        <v>631</v>
      </c>
      <c r="M5" s="1215"/>
      <c r="N5" s="1215"/>
      <c r="O5" s="1215"/>
      <c r="P5" s="1215"/>
      <c r="Q5" s="1215"/>
      <c r="R5" s="1215"/>
      <c r="S5" s="1215"/>
      <c r="T5" s="1215"/>
      <c r="U5" s="666"/>
    </row>
    <row r="6" spans="1:34" ht="3" customHeight="1">
      <c r="J6" s="997"/>
      <c r="K6" s="997"/>
      <c r="L6" s="993"/>
      <c r="M6" s="993"/>
      <c r="N6" s="993"/>
      <c r="O6" s="757"/>
      <c r="P6" s="757"/>
      <c r="Q6" s="757"/>
      <c r="R6" s="757"/>
      <c r="S6" s="757"/>
      <c r="T6" s="757"/>
      <c r="U6" s="757"/>
      <c r="V6" s="1000"/>
    </row>
    <row r="7" spans="1:34" s="1009" customFormat="1" ht="22.5">
      <c r="A7" s="1015"/>
      <c r="B7" s="1015"/>
      <c r="C7" s="1015"/>
      <c r="D7" s="1015"/>
      <c r="E7" s="1015"/>
      <c r="F7" s="1015"/>
      <c r="G7" s="1015"/>
      <c r="H7" s="1015"/>
      <c r="L7" s="501"/>
      <c r="M7" s="619" t="s">
        <v>502</v>
      </c>
      <c r="N7" s="668"/>
      <c r="O7" s="1221" t="str">
        <f>IF(NameOrPr_ch="",IF(NameOrPr="","",NameOrPr),NameOrPr_ch)</f>
        <v>Государственная служба Чувашской Республики по конкурентной политике и тарифам</v>
      </c>
      <c r="P7" s="1221"/>
      <c r="Q7" s="1221"/>
      <c r="R7" s="1221"/>
      <c r="S7" s="1221"/>
      <c r="T7" s="1221"/>
      <c r="U7" s="769"/>
      <c r="V7" s="769"/>
      <c r="W7" s="521"/>
      <c r="X7" s="1015"/>
      <c r="Y7" s="1015"/>
      <c r="Z7" s="1015"/>
      <c r="AA7" s="1015"/>
      <c r="AB7" s="1015"/>
      <c r="AC7" s="1015"/>
      <c r="AD7" s="1015"/>
      <c r="AE7" s="1015"/>
      <c r="AF7" s="1015"/>
      <c r="AG7" s="1015"/>
      <c r="AH7" s="1015"/>
    </row>
    <row r="8" spans="1:34" s="1009" customFormat="1" ht="18.75">
      <c r="A8" s="1015"/>
      <c r="B8" s="1015"/>
      <c r="C8" s="1015"/>
      <c r="D8" s="1015"/>
      <c r="E8" s="1015"/>
      <c r="F8" s="1015"/>
      <c r="G8" s="1015"/>
      <c r="H8" s="1015"/>
      <c r="L8" s="501"/>
      <c r="M8" s="619" t="s">
        <v>596</v>
      </c>
      <c r="N8" s="668"/>
      <c r="O8" s="1221" t="str">
        <f>IF(datePr_ch="",IF(datePr="","",datePr),datePr_ch)</f>
        <v>24.11.2020</v>
      </c>
      <c r="P8" s="1221"/>
      <c r="Q8" s="1221"/>
      <c r="R8" s="1221"/>
      <c r="S8" s="1221"/>
      <c r="T8" s="1221"/>
      <c r="U8" s="769"/>
      <c r="V8" s="769"/>
      <c r="W8" s="521"/>
      <c r="X8" s="1015"/>
      <c r="Y8" s="1015"/>
      <c r="Z8" s="1015"/>
      <c r="AA8" s="1015"/>
      <c r="AB8" s="1015"/>
      <c r="AC8" s="1015"/>
      <c r="AD8" s="1015"/>
      <c r="AE8" s="1015"/>
      <c r="AF8" s="1015"/>
      <c r="AG8" s="1015"/>
      <c r="AH8" s="1015"/>
    </row>
    <row r="9" spans="1:34" s="1009" customFormat="1" ht="18.75">
      <c r="A9" s="1015"/>
      <c r="B9" s="1015"/>
      <c r="C9" s="1015"/>
      <c r="D9" s="1015"/>
      <c r="E9" s="1015"/>
      <c r="F9" s="1015"/>
      <c r="G9" s="1015"/>
      <c r="H9" s="1015"/>
      <c r="L9" s="763"/>
      <c r="M9" s="619" t="s">
        <v>595</v>
      </c>
      <c r="N9" s="668"/>
      <c r="O9" s="1221" t="str">
        <f>IF(numberPr_ch="",IF(numberPr="","",numberPr),numberPr_ch)</f>
        <v>44-22/тп</v>
      </c>
      <c r="P9" s="1221"/>
      <c r="Q9" s="1221"/>
      <c r="R9" s="1221"/>
      <c r="S9" s="1221"/>
      <c r="T9" s="1221"/>
      <c r="U9" s="769"/>
      <c r="V9" s="769"/>
      <c r="W9" s="521"/>
      <c r="X9" s="1015"/>
      <c r="Y9" s="1015"/>
      <c r="Z9" s="1015"/>
      <c r="AA9" s="1015"/>
      <c r="AB9" s="1015"/>
      <c r="AC9" s="1015"/>
      <c r="AD9" s="1015"/>
      <c r="AE9" s="1015"/>
      <c r="AF9" s="1015"/>
      <c r="AG9" s="1015"/>
      <c r="AH9" s="1015"/>
    </row>
    <row r="10" spans="1:34" s="1009" customFormat="1" ht="18.75">
      <c r="A10" s="1015"/>
      <c r="B10" s="1015"/>
      <c r="C10" s="1015"/>
      <c r="D10" s="1015"/>
      <c r="E10" s="1015"/>
      <c r="F10" s="1015"/>
      <c r="G10" s="1015"/>
      <c r="H10" s="1015"/>
      <c r="L10" s="763"/>
      <c r="M10" s="619" t="s">
        <v>501</v>
      </c>
      <c r="N10" s="668"/>
      <c r="O10" s="1221" t="str">
        <f>IF(IstPub_ch="",IF(IstPub="","",IstPub),IstPub_ch)</f>
        <v>http://publication.pravo.gov.ru/Document/View/2101202012140001</v>
      </c>
      <c r="P10" s="1221"/>
      <c r="Q10" s="1221"/>
      <c r="R10" s="1221"/>
      <c r="S10" s="1221"/>
      <c r="T10" s="1221"/>
      <c r="U10" s="769"/>
      <c r="V10" s="769"/>
      <c r="W10" s="521"/>
      <c r="X10" s="1015"/>
      <c r="Y10" s="1015"/>
      <c r="Z10" s="1015"/>
      <c r="AA10" s="1015"/>
      <c r="AB10" s="1015"/>
      <c r="AC10" s="1015"/>
      <c r="AD10" s="1015"/>
      <c r="AE10" s="1015"/>
      <c r="AF10" s="1015"/>
      <c r="AG10" s="1015"/>
      <c r="AH10" s="1015"/>
    </row>
    <row r="11" spans="1:34" s="1009" customFormat="1" ht="11.25" hidden="1">
      <c r="A11" s="1015"/>
      <c r="B11" s="1015"/>
      <c r="C11" s="1015"/>
      <c r="D11" s="1015"/>
      <c r="E11" s="1015"/>
      <c r="F11" s="1015"/>
      <c r="G11" s="1015"/>
      <c r="H11" s="1015"/>
      <c r="L11" s="1216"/>
      <c r="M11" s="1216"/>
      <c r="N11" s="1026"/>
      <c r="O11" s="769"/>
      <c r="P11" s="769"/>
      <c r="Q11" s="769"/>
      <c r="R11" s="769"/>
      <c r="S11" s="769"/>
      <c r="T11" s="769"/>
      <c r="U11" s="1013" t="s">
        <v>373</v>
      </c>
      <c r="X11" s="1015"/>
      <c r="Y11" s="1015"/>
      <c r="Z11" s="1015"/>
      <c r="AA11" s="1015"/>
      <c r="AB11" s="1015"/>
      <c r="AC11" s="1015"/>
      <c r="AD11" s="1015"/>
      <c r="AE11" s="1015"/>
      <c r="AF11" s="1015"/>
      <c r="AG11" s="1015"/>
      <c r="AH11" s="1015"/>
    </row>
    <row r="12" spans="1:34">
      <c r="J12" s="997"/>
      <c r="K12" s="997"/>
      <c r="L12" s="993"/>
      <c r="M12" s="993"/>
      <c r="N12" s="504"/>
      <c r="O12" s="1222"/>
      <c r="P12" s="1222"/>
      <c r="Q12" s="1222"/>
      <c r="R12" s="1222"/>
      <c r="S12" s="1222"/>
      <c r="T12" s="1222"/>
      <c r="U12" s="1222"/>
    </row>
    <row r="13" spans="1:34">
      <c r="J13" s="997"/>
      <c r="K13" s="997"/>
      <c r="L13" s="1158" t="s">
        <v>454</v>
      </c>
      <c r="M13" s="1158"/>
      <c r="N13" s="1158"/>
      <c r="O13" s="1158"/>
      <c r="P13" s="1158"/>
      <c r="Q13" s="1158"/>
      <c r="R13" s="1158"/>
      <c r="S13" s="1158"/>
      <c r="T13" s="1158"/>
      <c r="U13" s="1158"/>
      <c r="V13" s="1158"/>
      <c r="W13" s="1158" t="s">
        <v>455</v>
      </c>
    </row>
    <row r="14" spans="1:34" ht="14.25" customHeight="1">
      <c r="J14" s="997"/>
      <c r="K14" s="997"/>
      <c r="L14" s="1228" t="s">
        <v>92</v>
      </c>
      <c r="M14" s="1228" t="s">
        <v>639</v>
      </c>
      <c r="N14" s="663"/>
      <c r="O14" s="1229" t="s">
        <v>641</v>
      </c>
      <c r="P14" s="1230"/>
      <c r="Q14" s="1230"/>
      <c r="R14" s="1230"/>
      <c r="S14" s="1230"/>
      <c r="T14" s="1231"/>
      <c r="U14" s="1212" t="s">
        <v>341</v>
      </c>
      <c r="V14" s="1225" t="s">
        <v>275</v>
      </c>
      <c r="W14" s="1158"/>
    </row>
    <row r="15" spans="1:34" ht="14.25" customHeight="1">
      <c r="J15" s="997"/>
      <c r="K15" s="997"/>
      <c r="L15" s="1228"/>
      <c r="M15" s="1228"/>
      <c r="N15" s="664"/>
      <c r="O15" s="1234" t="s">
        <v>605</v>
      </c>
      <c r="P15" s="1232" t="s">
        <v>271</v>
      </c>
      <c r="Q15" s="1233"/>
      <c r="R15" s="1209" t="s">
        <v>654</v>
      </c>
      <c r="S15" s="1210"/>
      <c r="T15" s="1211"/>
      <c r="U15" s="1213"/>
      <c r="V15" s="1226"/>
      <c r="W15" s="1158"/>
    </row>
    <row r="16" spans="1:34" ht="33.75" customHeight="1">
      <c r="J16" s="997"/>
      <c r="K16" s="997"/>
      <c r="L16" s="1228"/>
      <c r="M16" s="1228"/>
      <c r="N16" s="665"/>
      <c r="O16" s="1235"/>
      <c r="P16" s="758" t="s">
        <v>606</v>
      </c>
      <c r="Q16" s="758" t="s">
        <v>6</v>
      </c>
      <c r="R16" s="1030" t="s">
        <v>274</v>
      </c>
      <c r="S16" s="1223" t="s">
        <v>273</v>
      </c>
      <c r="T16" s="1224"/>
      <c r="U16" s="1214"/>
      <c r="V16" s="1227"/>
      <c r="W16" s="1158"/>
    </row>
    <row r="17" spans="1:36">
      <c r="J17" s="997"/>
      <c r="K17" s="571">
        <v>1</v>
      </c>
      <c r="L17" s="649" t="s">
        <v>93</v>
      </c>
      <c r="M17" s="649" t="s">
        <v>49</v>
      </c>
      <c r="N17" s="651" t="str">
        <f ca="1">OFFSET(N17,0,-1)</f>
        <v>2</v>
      </c>
      <c r="O17" s="1027">
        <f ca="1">OFFSET(O17,0,-1)+1</f>
        <v>3</v>
      </c>
      <c r="P17" s="1027">
        <f ca="1">OFFSET(P17,0,-1)+1</f>
        <v>4</v>
      </c>
      <c r="Q17" s="1027">
        <f ca="1">OFFSET(Q17,0,-1)+1</f>
        <v>5</v>
      </c>
      <c r="R17" s="1027">
        <f ca="1">OFFSET(R17,0,-1)+1</f>
        <v>6</v>
      </c>
      <c r="S17" s="1217">
        <f ca="1">OFFSET(S17,0,-1)+1</f>
        <v>7</v>
      </c>
      <c r="T17" s="1217"/>
      <c r="U17" s="1027">
        <f ca="1">OFFSET(U17,0,-2)+1</f>
        <v>8</v>
      </c>
      <c r="V17" s="651">
        <f ca="1">OFFSET(V17,0,-1)</f>
        <v>8</v>
      </c>
      <c r="W17" s="1027">
        <f ca="1">OFFSET(W17,0,-1)+1</f>
        <v>9</v>
      </c>
    </row>
    <row r="18" spans="1:36" ht="22.5">
      <c r="A18" s="1201">
        <v>1</v>
      </c>
      <c r="B18" s="1017"/>
      <c r="C18" s="1017"/>
      <c r="D18" s="1017"/>
      <c r="E18" s="983"/>
      <c r="F18" s="1028"/>
      <c r="G18" s="1028"/>
      <c r="H18" s="1028"/>
      <c r="I18" s="985"/>
      <c r="J18" s="981"/>
      <c r="K18" s="965"/>
      <c r="L18" s="1032">
        <f>mergeValue(A18)</f>
        <v>1</v>
      </c>
      <c r="M18" s="643" t="s">
        <v>20</v>
      </c>
      <c r="N18" s="648"/>
      <c r="O18" s="1202"/>
      <c r="P18" s="1202"/>
      <c r="Q18" s="1202"/>
      <c r="R18" s="1202"/>
      <c r="S18" s="1202"/>
      <c r="T18" s="1202"/>
      <c r="U18" s="1202"/>
      <c r="V18" s="1202"/>
      <c r="W18" s="632" t="s">
        <v>476</v>
      </c>
      <c r="Y18" s="831"/>
      <c r="Z18" s="831" t="str">
        <f t="shared" ref="Z18:Z31" si="0">IF(M18="","",M18 )</f>
        <v>Наименование тарифа</v>
      </c>
      <c r="AA18" s="831"/>
      <c r="AB18" s="831"/>
      <c r="AC18" s="831"/>
      <c r="AI18" s="1010"/>
      <c r="AJ18" s="1010"/>
    </row>
    <row r="19" spans="1:36" ht="22.5">
      <c r="A19" s="1201"/>
      <c r="B19" s="1201">
        <v>1</v>
      </c>
      <c r="C19" s="1017"/>
      <c r="D19" s="1017"/>
      <c r="E19" s="1028"/>
      <c r="F19" s="1028"/>
      <c r="G19" s="1028"/>
      <c r="H19" s="1028"/>
      <c r="I19" s="1023"/>
      <c r="J19" s="956"/>
      <c r="K19" s="959"/>
      <c r="L19" s="1032" t="str">
        <f>mergeValue(A19) &amp;"."&amp; mergeValue(B19)</f>
        <v>1.1</v>
      </c>
      <c r="M19" s="694" t="s">
        <v>16</v>
      </c>
      <c r="N19" s="648"/>
      <c r="O19" s="1202"/>
      <c r="P19" s="1202"/>
      <c r="Q19" s="1202"/>
      <c r="R19" s="1202"/>
      <c r="S19" s="1202"/>
      <c r="T19" s="1202"/>
      <c r="U19" s="1202"/>
      <c r="V19" s="1202"/>
      <c r="W19" s="632" t="s">
        <v>477</v>
      </c>
      <c r="Y19" s="831"/>
      <c r="Z19" s="831" t="str">
        <f t="shared" si="0"/>
        <v>Территория действия тарифа</v>
      </c>
      <c r="AA19" s="831"/>
      <c r="AB19" s="831"/>
      <c r="AC19" s="831"/>
      <c r="AI19" s="1010"/>
      <c r="AJ19" s="1010"/>
    </row>
    <row r="20" spans="1:36" ht="22.5">
      <c r="A20" s="1201"/>
      <c r="B20" s="1201"/>
      <c r="C20" s="1201">
        <v>1</v>
      </c>
      <c r="D20" s="1017"/>
      <c r="E20" s="1028"/>
      <c r="F20" s="1028"/>
      <c r="G20" s="1028"/>
      <c r="H20" s="1028"/>
      <c r="I20" s="964"/>
      <c r="J20" s="956"/>
      <c r="K20" s="959"/>
      <c r="L20" s="1032" t="str">
        <f>mergeValue(A20) &amp;"."&amp; mergeValue(B20)&amp;"."&amp; mergeValue(C20)</f>
        <v>1.1.1</v>
      </c>
      <c r="M20" s="695" t="s">
        <v>7</v>
      </c>
      <c r="N20" s="648"/>
      <c r="O20" s="1202"/>
      <c r="P20" s="1202"/>
      <c r="Q20" s="1202"/>
      <c r="R20" s="1202"/>
      <c r="S20" s="1202"/>
      <c r="T20" s="1202"/>
      <c r="U20" s="1202"/>
      <c r="V20" s="1202"/>
      <c r="W20" s="632" t="s">
        <v>633</v>
      </c>
      <c r="Y20" s="831"/>
      <c r="Z20" s="831" t="str">
        <f t="shared" si="0"/>
        <v xml:space="preserve">Наименование системы теплоснабжения </v>
      </c>
      <c r="AA20" s="831"/>
      <c r="AB20" s="831"/>
      <c r="AC20" s="831"/>
      <c r="AI20" s="1010"/>
      <c r="AJ20" s="1010"/>
    </row>
    <row r="21" spans="1:36" ht="22.5">
      <c r="A21" s="1201"/>
      <c r="B21" s="1201"/>
      <c r="C21" s="1201"/>
      <c r="D21" s="1201">
        <v>1</v>
      </c>
      <c r="E21" s="1028"/>
      <c r="F21" s="1028"/>
      <c r="G21" s="1028"/>
      <c r="H21" s="1028"/>
      <c r="I21" s="964"/>
      <c r="J21" s="956"/>
      <c r="K21" s="959"/>
      <c r="L21" s="1032" t="str">
        <f>mergeValue(A21) &amp;"."&amp; mergeValue(B21)&amp;"."&amp; mergeValue(C21)&amp;"."&amp; mergeValue(D21)</f>
        <v>1.1.1.1</v>
      </c>
      <c r="M21" s="696" t="s">
        <v>22</v>
      </c>
      <c r="N21" s="648"/>
      <c r="O21" s="1202"/>
      <c r="P21" s="1202"/>
      <c r="Q21" s="1202"/>
      <c r="R21" s="1202"/>
      <c r="S21" s="1202"/>
      <c r="T21" s="1202"/>
      <c r="U21" s="1202"/>
      <c r="V21" s="1202"/>
      <c r="W21" s="632" t="s">
        <v>634</v>
      </c>
      <c r="Y21" s="831"/>
      <c r="Z21" s="831" t="str">
        <f t="shared" si="0"/>
        <v xml:space="preserve">Источник тепловой энергии  </v>
      </c>
      <c r="AA21" s="831"/>
      <c r="AB21" s="831"/>
      <c r="AC21" s="831"/>
      <c r="AI21" s="1010"/>
      <c r="AJ21" s="1010"/>
    </row>
    <row r="22" spans="1:36" ht="101.25">
      <c r="A22" s="1201"/>
      <c r="B22" s="1201"/>
      <c r="C22" s="1201"/>
      <c r="D22" s="1201"/>
      <c r="E22" s="1201">
        <v>1</v>
      </c>
      <c r="F22" s="1028"/>
      <c r="G22" s="1028"/>
      <c r="H22" s="1017">
        <v>1</v>
      </c>
      <c r="I22" s="1201">
        <v>1</v>
      </c>
      <c r="J22" s="1028"/>
      <c r="K22" s="967"/>
      <c r="L22" s="1032" t="str">
        <f>mergeValue(A22) &amp;"."&amp; mergeValue(B22)&amp;"."&amp; mergeValue(C22)&amp;"."&amp; mergeValue(D22)&amp;"."&amp; mergeValue(E22)</f>
        <v>1.1.1.1.1</v>
      </c>
      <c r="M22" s="556" t="s">
        <v>9</v>
      </c>
      <c r="N22" s="648"/>
      <c r="O22" s="1203"/>
      <c r="P22" s="1203"/>
      <c r="Q22" s="1203"/>
      <c r="R22" s="1203"/>
      <c r="S22" s="1203"/>
      <c r="T22" s="1203"/>
      <c r="U22" s="1203"/>
      <c r="V22" s="1203"/>
      <c r="W22" s="632" t="s">
        <v>638</v>
      </c>
      <c r="Y22" s="831"/>
      <c r="Z22" s="831" t="str">
        <f t="shared" si="0"/>
        <v>Схема подключения теплопотребляющей установки к коллектору источника тепловой энергии</v>
      </c>
      <c r="AA22" s="831"/>
      <c r="AB22" s="831"/>
      <c r="AC22" s="831"/>
      <c r="AI22" s="1010"/>
      <c r="AJ22" s="1010"/>
    </row>
    <row r="23" spans="1:36" ht="90">
      <c r="A23" s="1201"/>
      <c r="B23" s="1201"/>
      <c r="C23" s="1201"/>
      <c r="D23" s="1201"/>
      <c r="E23" s="1201"/>
      <c r="F23" s="1201">
        <v>1</v>
      </c>
      <c r="G23" s="1017"/>
      <c r="H23" s="1017"/>
      <c r="I23" s="1201"/>
      <c r="J23" s="1201">
        <v>1</v>
      </c>
      <c r="K23" s="968"/>
      <c r="L23" s="1032" t="str">
        <f>mergeValue(A23) &amp;"."&amp; mergeValue(B23)&amp;"."&amp; mergeValue(C23)&amp;"."&amp; mergeValue(D23)&amp;"."&amp; mergeValue(E23)&amp;"."&amp; mergeValue(F23)</f>
        <v>1.1.1.1.1.1</v>
      </c>
      <c r="M23" s="557" t="s">
        <v>10</v>
      </c>
      <c r="N23" s="648"/>
      <c r="O23" s="1204"/>
      <c r="P23" s="1205"/>
      <c r="Q23" s="1205"/>
      <c r="R23" s="1205"/>
      <c r="S23" s="1205"/>
      <c r="T23" s="1205"/>
      <c r="U23" s="1205"/>
      <c r="V23" s="1206"/>
      <c r="W23" s="632" t="s">
        <v>636</v>
      </c>
      <c r="Y23" s="831"/>
      <c r="Z23" s="831" t="str">
        <f t="shared" si="0"/>
        <v>Группа потребителей</v>
      </c>
      <c r="AA23" s="831"/>
      <c r="AB23" s="831"/>
      <c r="AC23" s="831"/>
      <c r="AI23" s="1010"/>
      <c r="AJ23" s="1010"/>
    </row>
    <row r="24" spans="1:36" ht="189" customHeight="1">
      <c r="A24" s="1201"/>
      <c r="B24" s="1201"/>
      <c r="C24" s="1201"/>
      <c r="D24" s="1201"/>
      <c r="E24" s="1201"/>
      <c r="F24" s="1201"/>
      <c r="G24" s="1017">
        <v>1</v>
      </c>
      <c r="H24" s="1017"/>
      <c r="I24" s="1201"/>
      <c r="J24" s="1201"/>
      <c r="K24" s="968">
        <v>1</v>
      </c>
      <c r="L24" s="1032" t="str">
        <f>mergeValue(A24) &amp;"."&amp; mergeValue(B24)&amp;"."&amp; mergeValue(C24)&amp;"."&amp; mergeValue(D24)&amp;"."&amp; mergeValue(E24)&amp;"."&amp; mergeValue(F24)&amp;"."&amp; mergeValue(G24)</f>
        <v>1.1.1.1.1.1.1</v>
      </c>
      <c r="M24" s="1071"/>
      <c r="N24" s="648"/>
      <c r="O24" s="765"/>
      <c r="P24" s="765"/>
      <c r="Q24" s="1095"/>
      <c r="R24" s="1207"/>
      <c r="S24" s="1208" t="s">
        <v>84</v>
      </c>
      <c r="T24" s="1207"/>
      <c r="U24" s="1208" t="s">
        <v>85</v>
      </c>
      <c r="V24" s="765"/>
      <c r="W24" s="1218" t="s">
        <v>655</v>
      </c>
      <c r="X24" s="1010" t="str">
        <f>strCheckDate(O25:V25)</f>
        <v/>
      </c>
      <c r="Y24" s="831"/>
      <c r="Z24" s="831" t="str">
        <f t="shared" si="0"/>
        <v/>
      </c>
      <c r="AA24" s="831"/>
      <c r="AB24" s="831"/>
      <c r="AC24" s="831"/>
      <c r="AI24" s="1010"/>
      <c r="AJ24" s="1010"/>
    </row>
    <row r="25" spans="1:36" ht="11.25" hidden="1">
      <c r="A25" s="1201"/>
      <c r="B25" s="1201"/>
      <c r="C25" s="1201"/>
      <c r="D25" s="1201"/>
      <c r="E25" s="1201"/>
      <c r="F25" s="1201"/>
      <c r="G25" s="1017"/>
      <c r="H25" s="1017"/>
      <c r="I25" s="1201"/>
      <c r="J25" s="1201"/>
      <c r="K25" s="968"/>
      <c r="L25" s="802"/>
      <c r="M25" s="648"/>
      <c r="N25" s="648"/>
      <c r="O25" s="765"/>
      <c r="P25" s="765"/>
      <c r="Q25" s="771" t="str">
        <f>R24 &amp; "-" &amp; T24</f>
        <v>-</v>
      </c>
      <c r="R25" s="1207"/>
      <c r="S25" s="1208"/>
      <c r="T25" s="1207"/>
      <c r="U25" s="1208"/>
      <c r="V25" s="765"/>
      <c r="W25" s="1219"/>
      <c r="Y25" s="831"/>
      <c r="Z25" s="831" t="str">
        <f t="shared" si="0"/>
        <v/>
      </c>
      <c r="AA25" s="831"/>
      <c r="AB25" s="831"/>
      <c r="AC25" s="831"/>
      <c r="AI25" s="1010"/>
      <c r="AJ25" s="1010"/>
    </row>
    <row r="26" spans="1:36" ht="15" customHeight="1">
      <c r="A26" s="1201"/>
      <c r="B26" s="1201"/>
      <c r="C26" s="1201"/>
      <c r="D26" s="1201"/>
      <c r="E26" s="1201"/>
      <c r="F26" s="1201"/>
      <c r="G26" s="1028"/>
      <c r="H26" s="1017"/>
      <c r="I26" s="1201"/>
      <c r="J26" s="1201"/>
      <c r="K26" s="967"/>
      <c r="L26" s="690"/>
      <c r="M26" s="559" t="s">
        <v>25</v>
      </c>
      <c r="N26" s="1008"/>
      <c r="O26" s="1008"/>
      <c r="P26" s="1008"/>
      <c r="Q26" s="1008"/>
      <c r="R26" s="1008"/>
      <c r="S26" s="1008"/>
      <c r="T26" s="1008"/>
      <c r="U26" s="1008"/>
      <c r="V26" s="764"/>
      <c r="W26" s="1220"/>
      <c r="Y26" s="831"/>
      <c r="Z26" s="831" t="str">
        <f t="shared" si="0"/>
        <v>Добавить вид теплоносителя (параметры теплоносителя)</v>
      </c>
      <c r="AA26" s="831"/>
      <c r="AB26" s="831"/>
      <c r="AC26" s="831"/>
      <c r="AI26" s="1010"/>
      <c r="AJ26" s="1010"/>
    </row>
    <row r="27" spans="1:36" ht="15" customHeight="1">
      <c r="A27" s="1201"/>
      <c r="B27" s="1201"/>
      <c r="C27" s="1201"/>
      <c r="D27" s="1201"/>
      <c r="E27" s="1201"/>
      <c r="F27" s="1028"/>
      <c r="G27" s="1028"/>
      <c r="H27" s="1017"/>
      <c r="I27" s="1201"/>
      <c r="J27" s="1028"/>
      <c r="K27" s="967"/>
      <c r="L27" s="690"/>
      <c r="M27" s="558" t="s">
        <v>11</v>
      </c>
      <c r="N27" s="1008"/>
      <c r="O27" s="1008"/>
      <c r="P27" s="1008"/>
      <c r="Q27" s="1008"/>
      <c r="R27" s="1008"/>
      <c r="S27" s="1008"/>
      <c r="T27" s="1008"/>
      <c r="U27" s="1007"/>
      <c r="V27" s="1008"/>
      <c r="W27" s="667"/>
      <c r="Y27" s="831"/>
      <c r="Z27" s="831" t="str">
        <f t="shared" si="0"/>
        <v>Добавить группу потребителей</v>
      </c>
      <c r="AA27" s="831"/>
      <c r="AB27" s="831"/>
      <c r="AC27" s="831"/>
      <c r="AI27" s="1010"/>
      <c r="AJ27" s="1010"/>
    </row>
    <row r="28" spans="1:36" ht="15" customHeight="1">
      <c r="A28" s="1201"/>
      <c r="B28" s="1201"/>
      <c r="C28" s="1201"/>
      <c r="D28" s="1201"/>
      <c r="E28" s="966"/>
      <c r="F28" s="1028"/>
      <c r="G28" s="1028"/>
      <c r="H28" s="1028"/>
      <c r="I28" s="981"/>
      <c r="J28" s="996"/>
      <c r="K28" s="965"/>
      <c r="L28" s="690"/>
      <c r="M28" s="1003" t="s">
        <v>12</v>
      </c>
      <c r="N28" s="1008"/>
      <c r="O28" s="1008"/>
      <c r="P28" s="1008"/>
      <c r="Q28" s="1008"/>
      <c r="R28" s="1008"/>
      <c r="S28" s="1008"/>
      <c r="T28" s="1008"/>
      <c r="U28" s="1007"/>
      <c r="V28" s="1008"/>
      <c r="W28" s="667"/>
      <c r="Y28" s="831"/>
      <c r="Z28" s="831" t="str">
        <f t="shared" si="0"/>
        <v>Добавить схему подключения</v>
      </c>
      <c r="AA28" s="831"/>
      <c r="AB28" s="831"/>
      <c r="AC28" s="831"/>
      <c r="AI28" s="1010"/>
      <c r="AJ28" s="1010"/>
    </row>
    <row r="29" spans="1:36" ht="15" customHeight="1">
      <c r="A29" s="1201"/>
      <c r="B29" s="1201"/>
      <c r="C29" s="1201"/>
      <c r="D29" s="966"/>
      <c r="E29" s="966"/>
      <c r="F29" s="1028"/>
      <c r="G29" s="1028"/>
      <c r="H29" s="1028"/>
      <c r="I29" s="981"/>
      <c r="J29" s="996"/>
      <c r="K29" s="965"/>
      <c r="L29" s="690"/>
      <c r="M29" s="1002" t="s">
        <v>17</v>
      </c>
      <c r="N29" s="1008"/>
      <c r="O29" s="1008"/>
      <c r="P29" s="1008"/>
      <c r="Q29" s="1008"/>
      <c r="R29" s="1008"/>
      <c r="S29" s="1008"/>
      <c r="T29" s="1008"/>
      <c r="U29" s="1007"/>
      <c r="V29" s="1008"/>
      <c r="W29" s="667"/>
      <c r="Y29" s="831"/>
      <c r="Z29" s="831" t="str">
        <f t="shared" si="0"/>
        <v>Добавить источник тепловой энергии</v>
      </c>
      <c r="AA29" s="831"/>
      <c r="AB29" s="831"/>
      <c r="AC29" s="831"/>
      <c r="AI29" s="1010"/>
      <c r="AJ29" s="1010"/>
    </row>
    <row r="30" spans="1:36" ht="15" customHeight="1">
      <c r="A30" s="1201"/>
      <c r="B30" s="1201"/>
      <c r="C30" s="966"/>
      <c r="D30" s="966"/>
      <c r="E30" s="966"/>
      <c r="F30" s="966"/>
      <c r="G30" s="971"/>
      <c r="H30" s="981"/>
      <c r="I30" s="969"/>
      <c r="J30" s="996"/>
      <c r="K30" s="970"/>
      <c r="L30" s="690"/>
      <c r="M30" s="1001" t="s">
        <v>18</v>
      </c>
      <c r="N30" s="1008"/>
      <c r="O30" s="1008"/>
      <c r="P30" s="1008"/>
      <c r="Q30" s="1008"/>
      <c r="R30" s="1008"/>
      <c r="S30" s="1008"/>
      <c r="T30" s="1008"/>
      <c r="U30" s="1007"/>
      <c r="V30" s="1008"/>
      <c r="W30" s="667"/>
      <c r="Y30" s="831"/>
      <c r="Z30" s="831" t="str">
        <f t="shared" si="0"/>
        <v>Добавить наименование системы теплоснабжения</v>
      </c>
      <c r="AA30" s="831"/>
      <c r="AB30" s="831"/>
      <c r="AC30" s="831"/>
      <c r="AI30" s="1010"/>
      <c r="AJ30" s="1010"/>
    </row>
    <row r="31" spans="1:36" ht="15" customHeight="1">
      <c r="A31" s="1201"/>
      <c r="B31" s="966"/>
      <c r="C31" s="966"/>
      <c r="D31" s="966"/>
      <c r="E31" s="966"/>
      <c r="F31" s="966"/>
      <c r="G31" s="971"/>
      <c r="H31" s="981"/>
      <c r="I31" s="981"/>
      <c r="J31" s="996"/>
      <c r="K31" s="965"/>
      <c r="L31" s="690"/>
      <c r="M31" s="735" t="s">
        <v>19</v>
      </c>
      <c r="N31" s="1008"/>
      <c r="O31" s="1008"/>
      <c r="P31" s="1008"/>
      <c r="Q31" s="1008"/>
      <c r="R31" s="1008"/>
      <c r="S31" s="1008"/>
      <c r="T31" s="1008"/>
      <c r="U31" s="1007"/>
      <c r="V31" s="1008"/>
      <c r="W31" s="667"/>
      <c r="Y31" s="831"/>
      <c r="Z31" s="831" t="str">
        <f t="shared" si="0"/>
        <v>Добавить территорию действия тарифа</v>
      </c>
      <c r="AA31" s="831"/>
      <c r="AB31" s="831"/>
      <c r="AC31" s="831"/>
      <c r="AI31" s="1010"/>
      <c r="AJ31" s="1010"/>
    </row>
    <row r="32" spans="1:36" s="991" customFormat="1" ht="15" customHeight="1">
      <c r="L32" s="494"/>
      <c r="M32" s="738" t="s">
        <v>309</v>
      </c>
      <c r="N32" s="1008"/>
      <c r="O32" s="1008"/>
      <c r="P32" s="1008"/>
      <c r="Q32" s="1008"/>
      <c r="R32" s="1008"/>
      <c r="S32" s="1008"/>
      <c r="T32" s="1008"/>
      <c r="U32" s="1007"/>
      <c r="V32" s="1008"/>
      <c r="W32" s="667"/>
      <c r="X32" s="1012"/>
      <c r="Y32" s="1012"/>
      <c r="Z32" s="1012"/>
      <c r="AA32" s="1012"/>
      <c r="AB32" s="1012"/>
      <c r="AC32" s="1012"/>
      <c r="AD32" s="1012"/>
      <c r="AE32" s="1012"/>
      <c r="AF32" s="1012"/>
      <c r="AG32" s="1012"/>
      <c r="AH32" s="1012"/>
    </row>
    <row r="33" spans="1:34" ht="11.25">
      <c r="A33" s="992"/>
      <c r="B33" s="992"/>
      <c r="C33" s="992"/>
      <c r="D33" s="992"/>
      <c r="E33" s="992"/>
      <c r="F33" s="992"/>
      <c r="G33" s="992"/>
      <c r="H33" s="992"/>
      <c r="I33" s="992"/>
      <c r="J33" s="992"/>
      <c r="K33" s="992"/>
      <c r="X33" s="992"/>
      <c r="Y33" s="992"/>
      <c r="Z33" s="992"/>
      <c r="AA33" s="992"/>
      <c r="AB33" s="992"/>
      <c r="AC33" s="992"/>
      <c r="AD33" s="992"/>
      <c r="AE33" s="992"/>
      <c r="AF33" s="992"/>
      <c r="AG33" s="992"/>
      <c r="AH33" s="992"/>
    </row>
    <row r="34" spans="1:34" ht="90" customHeight="1">
      <c r="L34" s="1">
        <v>1</v>
      </c>
      <c r="M34" s="1194" t="s">
        <v>632</v>
      </c>
      <c r="N34" s="1194"/>
      <c r="O34" s="1194"/>
      <c r="P34" s="1194"/>
      <c r="Q34" s="1194"/>
      <c r="R34" s="1194"/>
      <c r="S34" s="1194"/>
      <c r="T34" s="1194"/>
      <c r="U34" s="1194"/>
      <c r="V34" s="1194"/>
      <c r="W34" s="1194"/>
    </row>
  </sheetData>
  <sheetProtection password="FA9C" sheet="1" objects="1" scenarios="1" formatColumns="0" formatRows="0"/>
  <dataConsolidate leftLabels="1" link="1"/>
  <mergeCells count="39">
    <mergeCell ref="W24:W26"/>
    <mergeCell ref="M34:W34"/>
    <mergeCell ref="O21:V21"/>
    <mergeCell ref="E22:E27"/>
    <mergeCell ref="I22:I27"/>
    <mergeCell ref="O22:V22"/>
    <mergeCell ref="F23:F26"/>
    <mergeCell ref="J23:J26"/>
    <mergeCell ref="O23:V23"/>
    <mergeCell ref="R24:R25"/>
    <mergeCell ref="S24:S25"/>
    <mergeCell ref="T24:T25"/>
    <mergeCell ref="S17:T17"/>
    <mergeCell ref="A18:A31"/>
    <mergeCell ref="O18:V18"/>
    <mergeCell ref="B19:B30"/>
    <mergeCell ref="O19:V19"/>
    <mergeCell ref="C20:C29"/>
    <mergeCell ref="O20:V20"/>
    <mergeCell ref="D21:D28"/>
    <mergeCell ref="U24:U25"/>
    <mergeCell ref="O12:U12"/>
    <mergeCell ref="L13:V13"/>
    <mergeCell ref="W13:W16"/>
    <mergeCell ref="L14:L16"/>
    <mergeCell ref="M14:M16"/>
    <mergeCell ref="O14:T14"/>
    <mergeCell ref="U14:U16"/>
    <mergeCell ref="V14:V16"/>
    <mergeCell ref="O15:O16"/>
    <mergeCell ref="P15:Q15"/>
    <mergeCell ref="R15:T15"/>
    <mergeCell ref="S16:T16"/>
    <mergeCell ref="L11:M11"/>
    <mergeCell ref="L5:T5"/>
    <mergeCell ref="O7:T7"/>
    <mergeCell ref="O8:T8"/>
    <mergeCell ref="O9:T9"/>
    <mergeCell ref="O10:T10"/>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WC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04 U393240 S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50</v>
      </c>
    </row>
    <row r="2" spans="1:20" ht="22.5">
      <c r="F2" s="1195" t="s">
        <v>491</v>
      </c>
      <c r="G2" s="1196"/>
      <c r="H2" s="1197"/>
      <c r="I2" s="642"/>
    </row>
    <row r="3" spans="1:20" ht="3" customHeight="1"/>
    <row r="4" spans="1:20" s="572" customFormat="1" ht="11.25">
      <c r="A4" s="592"/>
      <c r="B4" s="592"/>
      <c r="C4" s="592"/>
      <c r="D4" s="592"/>
      <c r="F4" s="1158" t="s">
        <v>454</v>
      </c>
      <c r="G4" s="1158"/>
      <c r="H4" s="1158"/>
      <c r="I4" s="1198"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198"/>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14.12.2020</v>
      </c>
      <c r="I7" s="583" t="s">
        <v>493</v>
      </c>
      <c r="J7" s="617"/>
      <c r="K7" s="592"/>
      <c r="L7" s="592"/>
      <c r="M7" s="592"/>
      <c r="N7" s="592"/>
      <c r="O7" s="592"/>
      <c r="P7" s="592"/>
      <c r="Q7" s="592"/>
      <c r="R7" s="592"/>
      <c r="S7" s="592"/>
      <c r="T7" s="592"/>
    </row>
    <row r="8" spans="1:20" s="572" customFormat="1" ht="45">
      <c r="A8" s="1199">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199"/>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199"/>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199"/>
      <c r="B11" s="1199">
        <v>1</v>
      </c>
      <c r="C11" s="625"/>
      <c r="D11" s="625"/>
      <c r="F11" s="618" t="str">
        <f>"4."&amp;mergeValue(A11) &amp;"."&amp;mergeValue(B11)</f>
        <v>4.1.1</v>
      </c>
      <c r="G11" s="613" t="s">
        <v>592</v>
      </c>
      <c r="H11" s="606" t="str">
        <f>IF(region_name="","",region_name)</f>
        <v>Чувашская республика</v>
      </c>
      <c r="I11" s="583" t="s">
        <v>499</v>
      </c>
      <c r="J11" s="617"/>
      <c r="K11" s="592"/>
      <c r="L11" s="592"/>
      <c r="M11" s="592"/>
      <c r="N11" s="592"/>
      <c r="O11" s="592"/>
      <c r="P11" s="592"/>
      <c r="Q11" s="592"/>
      <c r="R11" s="592"/>
      <c r="S11" s="592"/>
      <c r="T11" s="592"/>
    </row>
    <row r="12" spans="1:20" s="572" customFormat="1" ht="22.5">
      <c r="A12" s="1199"/>
      <c r="B12" s="1199"/>
      <c r="C12" s="1199">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199"/>
      <c r="B13" s="1199"/>
      <c r="C13" s="1199"/>
      <c r="D13" s="625">
        <v>1</v>
      </c>
      <c r="F13" s="618" t="str">
        <f>"4."&amp;mergeValue(A13) &amp;"."&amp;mergeValue(B13)&amp;"."&amp;mergeValue(C13)&amp;"."&amp;mergeValue(D13)</f>
        <v>4.1.1.1.1</v>
      </c>
      <c r="G13" s="635" t="s">
        <v>498</v>
      </c>
      <c r="H13" s="606"/>
      <c r="I13" s="1200" t="s">
        <v>591</v>
      </c>
      <c r="J13" s="617"/>
      <c r="K13" s="592"/>
      <c r="L13" s="592"/>
      <c r="M13" s="592"/>
      <c r="N13" s="592"/>
      <c r="O13" s="592"/>
      <c r="P13" s="592"/>
      <c r="Q13" s="592"/>
      <c r="R13" s="592"/>
      <c r="S13" s="592"/>
      <c r="T13" s="592"/>
    </row>
    <row r="14" spans="1:20" s="572" customFormat="1" ht="18.75">
      <c r="A14" s="1199"/>
      <c r="B14" s="1199"/>
      <c r="C14" s="1199"/>
      <c r="D14" s="625"/>
      <c r="F14" s="621"/>
      <c r="G14" s="552" t="s">
        <v>4</v>
      </c>
      <c r="H14" s="626"/>
      <c r="I14" s="1200"/>
      <c r="J14" s="617"/>
      <c r="K14" s="592"/>
      <c r="L14" s="592"/>
      <c r="M14" s="592"/>
      <c r="N14" s="592"/>
      <c r="O14" s="592"/>
      <c r="P14" s="592"/>
      <c r="Q14" s="592"/>
      <c r="R14" s="592"/>
      <c r="S14" s="592"/>
      <c r="T14" s="592"/>
    </row>
    <row r="15" spans="1:20" s="572" customFormat="1" ht="18.75">
      <c r="A15" s="1199"/>
      <c r="B15" s="1199"/>
      <c r="C15" s="625"/>
      <c r="D15" s="625"/>
      <c r="F15" s="636"/>
      <c r="G15" s="579" t="s">
        <v>403</v>
      </c>
      <c r="H15" s="637"/>
      <c r="I15" s="638"/>
      <c r="J15" s="617"/>
      <c r="K15" s="592"/>
      <c r="L15" s="592"/>
      <c r="M15" s="592"/>
      <c r="N15" s="592"/>
      <c r="O15" s="592"/>
      <c r="P15" s="592"/>
      <c r="Q15" s="592"/>
      <c r="R15" s="592"/>
      <c r="S15" s="592"/>
      <c r="T15" s="592"/>
    </row>
    <row r="16" spans="1:20" s="572" customFormat="1" ht="18.75">
      <c r="A16" s="1199"/>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4" t="s">
        <v>593</v>
      </c>
      <c r="H19" s="1194"/>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34" width="10.5703125" style="587"/>
    <col min="35" max="256" width="10.5703125" style="525"/>
    <col min="257" max="264" width="0" style="525" hidden="1" customWidth="1"/>
    <col min="265" max="265" width="3.7109375" style="525" customWidth="1"/>
    <col min="266" max="266" width="3.85546875" style="525" customWidth="1"/>
    <col min="267" max="267" width="3.7109375" style="525" customWidth="1"/>
    <col min="268" max="268" width="12.7109375" style="525" customWidth="1"/>
    <col min="269" max="269" width="52.7109375" style="525" customWidth="1"/>
    <col min="270" max="273" width="0" style="525" hidden="1" customWidth="1"/>
    <col min="274" max="274" width="12.28515625" style="525" customWidth="1"/>
    <col min="275" max="275" width="6.42578125" style="525" customWidth="1"/>
    <col min="276" max="276" width="12.28515625" style="525" customWidth="1"/>
    <col min="277" max="277" width="0" style="525" hidden="1" customWidth="1"/>
    <col min="278" max="278" width="3.7109375" style="525" customWidth="1"/>
    <col min="279" max="279" width="11.140625" style="525" bestFit="1" customWidth="1"/>
    <col min="280" max="281" width="10.5703125" style="525"/>
    <col min="282" max="282" width="11.140625" style="525" customWidth="1"/>
    <col min="283" max="512" width="10.5703125" style="525"/>
    <col min="513" max="520" width="0" style="525" hidden="1" customWidth="1"/>
    <col min="521" max="521" width="3.7109375" style="525" customWidth="1"/>
    <col min="522" max="522" width="3.85546875" style="525" customWidth="1"/>
    <col min="523" max="523" width="3.7109375" style="525" customWidth="1"/>
    <col min="524" max="524" width="12.7109375" style="525" customWidth="1"/>
    <col min="525" max="525" width="52.7109375" style="525" customWidth="1"/>
    <col min="526" max="529" width="0" style="525" hidden="1" customWidth="1"/>
    <col min="530" max="530" width="12.28515625" style="525" customWidth="1"/>
    <col min="531" max="531" width="6.42578125" style="525" customWidth="1"/>
    <col min="532" max="532" width="12.28515625" style="525" customWidth="1"/>
    <col min="533" max="533" width="0" style="525" hidden="1" customWidth="1"/>
    <col min="534" max="534" width="3.7109375" style="525" customWidth="1"/>
    <col min="535" max="535" width="11.140625" style="525" bestFit="1" customWidth="1"/>
    <col min="536" max="537" width="10.5703125" style="525"/>
    <col min="538" max="538" width="11.140625" style="525" customWidth="1"/>
    <col min="539" max="768" width="10.5703125" style="525"/>
    <col min="769" max="776" width="0" style="525" hidden="1" customWidth="1"/>
    <col min="777" max="777" width="3.7109375" style="525" customWidth="1"/>
    <col min="778" max="778" width="3.85546875" style="525" customWidth="1"/>
    <col min="779" max="779" width="3.7109375" style="525" customWidth="1"/>
    <col min="780" max="780" width="12.7109375" style="525" customWidth="1"/>
    <col min="781" max="781" width="52.7109375" style="525" customWidth="1"/>
    <col min="782" max="785" width="0" style="525" hidden="1" customWidth="1"/>
    <col min="786" max="786" width="12.28515625" style="525" customWidth="1"/>
    <col min="787" max="787" width="6.42578125" style="525" customWidth="1"/>
    <col min="788" max="788" width="12.28515625" style="525" customWidth="1"/>
    <col min="789" max="789" width="0" style="525" hidden="1" customWidth="1"/>
    <col min="790" max="790" width="3.7109375" style="525" customWidth="1"/>
    <col min="791" max="791" width="11.140625" style="525" bestFit="1" customWidth="1"/>
    <col min="792" max="793" width="10.5703125" style="525"/>
    <col min="794" max="794" width="11.140625" style="525" customWidth="1"/>
    <col min="795" max="1024" width="10.5703125" style="525"/>
    <col min="1025" max="1032" width="0" style="525" hidden="1" customWidth="1"/>
    <col min="1033" max="1033" width="3.7109375" style="525" customWidth="1"/>
    <col min="1034" max="1034" width="3.85546875" style="525" customWidth="1"/>
    <col min="1035" max="1035" width="3.7109375" style="525" customWidth="1"/>
    <col min="1036" max="1036" width="12.7109375" style="525" customWidth="1"/>
    <col min="1037" max="1037" width="52.7109375" style="525" customWidth="1"/>
    <col min="1038" max="1041" width="0" style="525" hidden="1" customWidth="1"/>
    <col min="1042" max="1042" width="12.28515625" style="525" customWidth="1"/>
    <col min="1043" max="1043" width="6.42578125" style="525" customWidth="1"/>
    <col min="1044" max="1044" width="12.28515625" style="525" customWidth="1"/>
    <col min="1045" max="1045" width="0" style="525" hidden="1" customWidth="1"/>
    <col min="1046" max="1046" width="3.7109375" style="525" customWidth="1"/>
    <col min="1047" max="1047" width="11.140625" style="525" bestFit="1" customWidth="1"/>
    <col min="1048" max="1049" width="10.5703125" style="525"/>
    <col min="1050" max="1050" width="11.140625" style="525" customWidth="1"/>
    <col min="1051" max="1280" width="10.5703125" style="525"/>
    <col min="1281" max="1288" width="0" style="525" hidden="1" customWidth="1"/>
    <col min="1289" max="1289" width="3.7109375" style="525" customWidth="1"/>
    <col min="1290" max="1290" width="3.85546875" style="525" customWidth="1"/>
    <col min="1291" max="1291" width="3.7109375" style="525" customWidth="1"/>
    <col min="1292" max="1292" width="12.7109375" style="525" customWidth="1"/>
    <col min="1293" max="1293" width="52.7109375" style="525" customWidth="1"/>
    <col min="1294" max="1297" width="0" style="525" hidden="1" customWidth="1"/>
    <col min="1298" max="1298" width="12.28515625" style="525" customWidth="1"/>
    <col min="1299" max="1299" width="6.42578125" style="525" customWidth="1"/>
    <col min="1300" max="1300" width="12.28515625" style="525" customWidth="1"/>
    <col min="1301" max="1301" width="0" style="525" hidden="1" customWidth="1"/>
    <col min="1302" max="1302" width="3.7109375" style="525" customWidth="1"/>
    <col min="1303" max="1303" width="11.140625" style="525" bestFit="1" customWidth="1"/>
    <col min="1304" max="1305" width="10.5703125" style="525"/>
    <col min="1306" max="1306" width="11.140625" style="525" customWidth="1"/>
    <col min="1307" max="1536" width="10.5703125" style="525"/>
    <col min="1537" max="1544" width="0" style="525" hidden="1" customWidth="1"/>
    <col min="1545" max="1545" width="3.7109375" style="525" customWidth="1"/>
    <col min="1546" max="1546" width="3.85546875" style="525" customWidth="1"/>
    <col min="1547" max="1547" width="3.7109375" style="525" customWidth="1"/>
    <col min="1548" max="1548" width="12.7109375" style="525" customWidth="1"/>
    <col min="1549" max="1549" width="52.7109375" style="525" customWidth="1"/>
    <col min="1550" max="1553" width="0" style="525" hidden="1" customWidth="1"/>
    <col min="1554" max="1554" width="12.28515625" style="525" customWidth="1"/>
    <col min="1555" max="1555" width="6.42578125" style="525" customWidth="1"/>
    <col min="1556" max="1556" width="12.28515625" style="525" customWidth="1"/>
    <col min="1557" max="1557" width="0" style="525" hidden="1" customWidth="1"/>
    <col min="1558" max="1558" width="3.7109375" style="525" customWidth="1"/>
    <col min="1559" max="1559" width="11.140625" style="525" bestFit="1" customWidth="1"/>
    <col min="1560" max="1561" width="10.5703125" style="525"/>
    <col min="1562" max="1562" width="11.140625" style="525" customWidth="1"/>
    <col min="1563" max="1792" width="10.5703125" style="525"/>
    <col min="1793" max="1800" width="0" style="525" hidden="1" customWidth="1"/>
    <col min="1801" max="1801" width="3.7109375" style="525" customWidth="1"/>
    <col min="1802" max="1802" width="3.85546875" style="525" customWidth="1"/>
    <col min="1803" max="1803" width="3.7109375" style="525" customWidth="1"/>
    <col min="1804" max="1804" width="12.7109375" style="525" customWidth="1"/>
    <col min="1805" max="1805" width="52.7109375" style="525" customWidth="1"/>
    <col min="1806" max="1809" width="0" style="525" hidden="1" customWidth="1"/>
    <col min="1810" max="1810" width="12.28515625" style="525" customWidth="1"/>
    <col min="1811" max="1811" width="6.42578125" style="525" customWidth="1"/>
    <col min="1812" max="1812" width="12.28515625" style="525" customWidth="1"/>
    <col min="1813" max="1813" width="0" style="525" hidden="1" customWidth="1"/>
    <col min="1814" max="1814" width="3.7109375" style="525" customWidth="1"/>
    <col min="1815" max="1815" width="11.140625" style="525" bestFit="1" customWidth="1"/>
    <col min="1816" max="1817" width="10.5703125" style="525"/>
    <col min="1818" max="1818" width="11.140625" style="525" customWidth="1"/>
    <col min="1819" max="2048" width="10.5703125" style="525"/>
    <col min="2049" max="2056" width="0" style="525" hidden="1" customWidth="1"/>
    <col min="2057" max="2057" width="3.7109375" style="525" customWidth="1"/>
    <col min="2058" max="2058" width="3.85546875" style="525" customWidth="1"/>
    <col min="2059" max="2059" width="3.7109375" style="525" customWidth="1"/>
    <col min="2060" max="2060" width="12.7109375" style="525" customWidth="1"/>
    <col min="2061" max="2061" width="52.7109375" style="525" customWidth="1"/>
    <col min="2062" max="2065" width="0" style="525" hidden="1" customWidth="1"/>
    <col min="2066" max="2066" width="12.28515625" style="525" customWidth="1"/>
    <col min="2067" max="2067" width="6.42578125" style="525" customWidth="1"/>
    <col min="2068" max="2068" width="12.28515625" style="525" customWidth="1"/>
    <col min="2069" max="2069" width="0" style="525" hidden="1" customWidth="1"/>
    <col min="2070" max="2070" width="3.7109375" style="525" customWidth="1"/>
    <col min="2071" max="2071" width="11.140625" style="525" bestFit="1" customWidth="1"/>
    <col min="2072" max="2073" width="10.5703125" style="525"/>
    <col min="2074" max="2074" width="11.140625" style="525" customWidth="1"/>
    <col min="2075" max="2304" width="10.5703125" style="525"/>
    <col min="2305" max="2312" width="0" style="525" hidden="1" customWidth="1"/>
    <col min="2313" max="2313" width="3.7109375" style="525" customWidth="1"/>
    <col min="2314" max="2314" width="3.85546875" style="525" customWidth="1"/>
    <col min="2315" max="2315" width="3.7109375" style="525" customWidth="1"/>
    <col min="2316" max="2316" width="12.7109375" style="525" customWidth="1"/>
    <col min="2317" max="2317" width="52.7109375" style="525" customWidth="1"/>
    <col min="2318" max="2321" width="0" style="525" hidden="1" customWidth="1"/>
    <col min="2322" max="2322" width="12.28515625" style="525" customWidth="1"/>
    <col min="2323" max="2323" width="6.42578125" style="525" customWidth="1"/>
    <col min="2324" max="2324" width="12.28515625" style="525" customWidth="1"/>
    <col min="2325" max="2325" width="0" style="525" hidden="1" customWidth="1"/>
    <col min="2326" max="2326" width="3.7109375" style="525" customWidth="1"/>
    <col min="2327" max="2327" width="11.140625" style="525" bestFit="1" customWidth="1"/>
    <col min="2328" max="2329" width="10.5703125" style="525"/>
    <col min="2330" max="2330" width="11.140625" style="525" customWidth="1"/>
    <col min="2331" max="2560" width="10.5703125" style="525"/>
    <col min="2561" max="2568" width="0" style="525" hidden="1" customWidth="1"/>
    <col min="2569" max="2569" width="3.7109375" style="525" customWidth="1"/>
    <col min="2570" max="2570" width="3.85546875" style="525" customWidth="1"/>
    <col min="2571" max="2571" width="3.7109375" style="525" customWidth="1"/>
    <col min="2572" max="2572" width="12.7109375" style="525" customWidth="1"/>
    <col min="2573" max="2573" width="52.7109375" style="525" customWidth="1"/>
    <col min="2574" max="2577" width="0" style="525" hidden="1" customWidth="1"/>
    <col min="2578" max="2578" width="12.28515625" style="525" customWidth="1"/>
    <col min="2579" max="2579" width="6.42578125" style="525" customWidth="1"/>
    <col min="2580" max="2580" width="12.28515625" style="525" customWidth="1"/>
    <col min="2581" max="2581" width="0" style="525" hidden="1" customWidth="1"/>
    <col min="2582" max="2582" width="3.7109375" style="525" customWidth="1"/>
    <col min="2583" max="2583" width="11.140625" style="525" bestFit="1" customWidth="1"/>
    <col min="2584" max="2585" width="10.5703125" style="525"/>
    <col min="2586" max="2586" width="11.140625" style="525" customWidth="1"/>
    <col min="2587" max="2816" width="10.5703125" style="525"/>
    <col min="2817" max="2824" width="0" style="525" hidden="1" customWidth="1"/>
    <col min="2825" max="2825" width="3.7109375" style="525" customWidth="1"/>
    <col min="2826" max="2826" width="3.85546875" style="525" customWidth="1"/>
    <col min="2827" max="2827" width="3.7109375" style="525" customWidth="1"/>
    <col min="2828" max="2828" width="12.7109375" style="525" customWidth="1"/>
    <col min="2829" max="2829" width="52.7109375" style="525" customWidth="1"/>
    <col min="2830" max="2833" width="0" style="525" hidden="1" customWidth="1"/>
    <col min="2834" max="2834" width="12.28515625" style="525" customWidth="1"/>
    <col min="2835" max="2835" width="6.42578125" style="525" customWidth="1"/>
    <col min="2836" max="2836" width="12.28515625" style="525" customWidth="1"/>
    <col min="2837" max="2837" width="0" style="525" hidden="1" customWidth="1"/>
    <col min="2838" max="2838" width="3.7109375" style="525" customWidth="1"/>
    <col min="2839" max="2839" width="11.140625" style="525" bestFit="1" customWidth="1"/>
    <col min="2840" max="2841" width="10.5703125" style="525"/>
    <col min="2842" max="2842" width="11.140625" style="525" customWidth="1"/>
    <col min="2843" max="3072" width="10.5703125" style="525"/>
    <col min="3073" max="3080" width="0" style="525" hidden="1" customWidth="1"/>
    <col min="3081" max="3081" width="3.7109375" style="525" customWidth="1"/>
    <col min="3082" max="3082" width="3.85546875" style="525" customWidth="1"/>
    <col min="3083" max="3083" width="3.7109375" style="525" customWidth="1"/>
    <col min="3084" max="3084" width="12.7109375" style="525" customWidth="1"/>
    <col min="3085" max="3085" width="52.7109375" style="525" customWidth="1"/>
    <col min="3086" max="3089" width="0" style="525" hidden="1" customWidth="1"/>
    <col min="3090" max="3090" width="12.28515625" style="525" customWidth="1"/>
    <col min="3091" max="3091" width="6.42578125" style="525" customWidth="1"/>
    <col min="3092" max="3092" width="12.28515625" style="525" customWidth="1"/>
    <col min="3093" max="3093" width="0" style="525" hidden="1" customWidth="1"/>
    <col min="3094" max="3094" width="3.7109375" style="525" customWidth="1"/>
    <col min="3095" max="3095" width="11.140625" style="525" bestFit="1" customWidth="1"/>
    <col min="3096" max="3097" width="10.5703125" style="525"/>
    <col min="3098" max="3098" width="11.140625" style="525" customWidth="1"/>
    <col min="3099" max="3328" width="10.5703125" style="525"/>
    <col min="3329" max="3336" width="0" style="525" hidden="1" customWidth="1"/>
    <col min="3337" max="3337" width="3.7109375" style="525" customWidth="1"/>
    <col min="3338" max="3338" width="3.85546875" style="525" customWidth="1"/>
    <col min="3339" max="3339" width="3.7109375" style="525" customWidth="1"/>
    <col min="3340" max="3340" width="12.7109375" style="525" customWidth="1"/>
    <col min="3341" max="3341" width="52.7109375" style="525" customWidth="1"/>
    <col min="3342" max="3345" width="0" style="525" hidden="1" customWidth="1"/>
    <col min="3346" max="3346" width="12.28515625" style="525" customWidth="1"/>
    <col min="3347" max="3347" width="6.42578125" style="525" customWidth="1"/>
    <col min="3348" max="3348" width="12.28515625" style="525" customWidth="1"/>
    <col min="3349" max="3349" width="0" style="525" hidden="1" customWidth="1"/>
    <col min="3350" max="3350" width="3.7109375" style="525" customWidth="1"/>
    <col min="3351" max="3351" width="11.140625" style="525" bestFit="1" customWidth="1"/>
    <col min="3352" max="3353" width="10.5703125" style="525"/>
    <col min="3354" max="3354" width="11.140625" style="525" customWidth="1"/>
    <col min="3355" max="3584" width="10.5703125" style="525"/>
    <col min="3585" max="3592" width="0" style="525" hidden="1" customWidth="1"/>
    <col min="3593" max="3593" width="3.7109375" style="525" customWidth="1"/>
    <col min="3594" max="3594" width="3.85546875" style="525" customWidth="1"/>
    <col min="3595" max="3595" width="3.7109375" style="525" customWidth="1"/>
    <col min="3596" max="3596" width="12.7109375" style="525" customWidth="1"/>
    <col min="3597" max="3597" width="52.7109375" style="525" customWidth="1"/>
    <col min="3598" max="3601" width="0" style="525" hidden="1" customWidth="1"/>
    <col min="3602" max="3602" width="12.28515625" style="525" customWidth="1"/>
    <col min="3603" max="3603" width="6.42578125" style="525" customWidth="1"/>
    <col min="3604" max="3604" width="12.28515625" style="525" customWidth="1"/>
    <col min="3605" max="3605" width="0" style="525" hidden="1" customWidth="1"/>
    <col min="3606" max="3606" width="3.7109375" style="525" customWidth="1"/>
    <col min="3607" max="3607" width="11.140625" style="525" bestFit="1" customWidth="1"/>
    <col min="3608" max="3609" width="10.5703125" style="525"/>
    <col min="3610" max="3610" width="11.140625" style="525" customWidth="1"/>
    <col min="3611" max="3840" width="10.5703125" style="525"/>
    <col min="3841" max="3848" width="0" style="525" hidden="1" customWidth="1"/>
    <col min="3849" max="3849" width="3.7109375" style="525" customWidth="1"/>
    <col min="3850" max="3850" width="3.85546875" style="525" customWidth="1"/>
    <col min="3851" max="3851" width="3.7109375" style="525" customWidth="1"/>
    <col min="3852" max="3852" width="12.7109375" style="525" customWidth="1"/>
    <col min="3853" max="3853" width="52.7109375" style="525" customWidth="1"/>
    <col min="3854" max="3857" width="0" style="525" hidden="1" customWidth="1"/>
    <col min="3858" max="3858" width="12.28515625" style="525" customWidth="1"/>
    <col min="3859" max="3859" width="6.42578125" style="525" customWidth="1"/>
    <col min="3860" max="3860" width="12.28515625" style="525" customWidth="1"/>
    <col min="3861" max="3861" width="0" style="525" hidden="1" customWidth="1"/>
    <col min="3862" max="3862" width="3.7109375" style="525" customWidth="1"/>
    <col min="3863" max="3863" width="11.140625" style="525" bestFit="1" customWidth="1"/>
    <col min="3864" max="3865" width="10.5703125" style="525"/>
    <col min="3866" max="3866" width="11.140625" style="525" customWidth="1"/>
    <col min="3867" max="4096" width="10.5703125" style="525"/>
    <col min="4097" max="4104" width="0" style="525" hidden="1" customWidth="1"/>
    <col min="4105" max="4105" width="3.7109375" style="525" customWidth="1"/>
    <col min="4106" max="4106" width="3.85546875" style="525" customWidth="1"/>
    <col min="4107" max="4107" width="3.7109375" style="525" customWidth="1"/>
    <col min="4108" max="4108" width="12.7109375" style="525" customWidth="1"/>
    <col min="4109" max="4109" width="52.7109375" style="525" customWidth="1"/>
    <col min="4110" max="4113" width="0" style="525" hidden="1" customWidth="1"/>
    <col min="4114" max="4114" width="12.28515625" style="525" customWidth="1"/>
    <col min="4115" max="4115" width="6.42578125" style="525" customWidth="1"/>
    <col min="4116" max="4116" width="12.28515625" style="525" customWidth="1"/>
    <col min="4117" max="4117" width="0" style="525" hidden="1" customWidth="1"/>
    <col min="4118" max="4118" width="3.7109375" style="525" customWidth="1"/>
    <col min="4119" max="4119" width="11.140625" style="525" bestFit="1" customWidth="1"/>
    <col min="4120" max="4121" width="10.5703125" style="525"/>
    <col min="4122" max="4122" width="11.140625" style="525" customWidth="1"/>
    <col min="4123" max="4352" width="10.5703125" style="525"/>
    <col min="4353" max="4360" width="0" style="525" hidden="1" customWidth="1"/>
    <col min="4361" max="4361" width="3.7109375" style="525" customWidth="1"/>
    <col min="4362" max="4362" width="3.85546875" style="525" customWidth="1"/>
    <col min="4363" max="4363" width="3.7109375" style="525" customWidth="1"/>
    <col min="4364" max="4364" width="12.7109375" style="525" customWidth="1"/>
    <col min="4365" max="4365" width="52.7109375" style="525" customWidth="1"/>
    <col min="4366" max="4369" width="0" style="525" hidden="1" customWidth="1"/>
    <col min="4370" max="4370" width="12.28515625" style="525" customWidth="1"/>
    <col min="4371" max="4371" width="6.42578125" style="525" customWidth="1"/>
    <col min="4372" max="4372" width="12.28515625" style="525" customWidth="1"/>
    <col min="4373" max="4373" width="0" style="525" hidden="1" customWidth="1"/>
    <col min="4374" max="4374" width="3.7109375" style="525" customWidth="1"/>
    <col min="4375" max="4375" width="11.140625" style="525" bestFit="1" customWidth="1"/>
    <col min="4376" max="4377" width="10.5703125" style="525"/>
    <col min="4378" max="4378" width="11.140625" style="525" customWidth="1"/>
    <col min="4379" max="4608" width="10.5703125" style="525"/>
    <col min="4609" max="4616" width="0" style="525" hidden="1" customWidth="1"/>
    <col min="4617" max="4617" width="3.7109375" style="525" customWidth="1"/>
    <col min="4618" max="4618" width="3.85546875" style="525" customWidth="1"/>
    <col min="4619" max="4619" width="3.7109375" style="525" customWidth="1"/>
    <col min="4620" max="4620" width="12.7109375" style="525" customWidth="1"/>
    <col min="4621" max="4621" width="52.7109375" style="525" customWidth="1"/>
    <col min="4622" max="4625" width="0" style="525" hidden="1" customWidth="1"/>
    <col min="4626" max="4626" width="12.28515625" style="525" customWidth="1"/>
    <col min="4627" max="4627" width="6.42578125" style="525" customWidth="1"/>
    <col min="4628" max="4628" width="12.28515625" style="525" customWidth="1"/>
    <col min="4629" max="4629" width="0" style="525" hidden="1" customWidth="1"/>
    <col min="4630" max="4630" width="3.7109375" style="525" customWidth="1"/>
    <col min="4631" max="4631" width="11.140625" style="525" bestFit="1" customWidth="1"/>
    <col min="4632" max="4633" width="10.5703125" style="525"/>
    <col min="4634" max="4634" width="11.140625" style="525" customWidth="1"/>
    <col min="4635" max="4864" width="10.5703125" style="525"/>
    <col min="4865" max="4872" width="0" style="525" hidden="1" customWidth="1"/>
    <col min="4873" max="4873" width="3.7109375" style="525" customWidth="1"/>
    <col min="4874" max="4874" width="3.85546875" style="525" customWidth="1"/>
    <col min="4875" max="4875" width="3.7109375" style="525" customWidth="1"/>
    <col min="4876" max="4876" width="12.7109375" style="525" customWidth="1"/>
    <col min="4877" max="4877" width="52.7109375" style="525" customWidth="1"/>
    <col min="4878" max="4881" width="0" style="525" hidden="1" customWidth="1"/>
    <col min="4882" max="4882" width="12.28515625" style="525" customWidth="1"/>
    <col min="4883" max="4883" width="6.42578125" style="525" customWidth="1"/>
    <col min="4884" max="4884" width="12.28515625" style="525" customWidth="1"/>
    <col min="4885" max="4885" width="0" style="525" hidden="1" customWidth="1"/>
    <col min="4886" max="4886" width="3.7109375" style="525" customWidth="1"/>
    <col min="4887" max="4887" width="11.140625" style="525" bestFit="1" customWidth="1"/>
    <col min="4888" max="4889" width="10.5703125" style="525"/>
    <col min="4890" max="4890" width="11.140625" style="525" customWidth="1"/>
    <col min="4891" max="5120" width="10.5703125" style="525"/>
    <col min="5121" max="5128" width="0" style="525" hidden="1" customWidth="1"/>
    <col min="5129" max="5129" width="3.7109375" style="525" customWidth="1"/>
    <col min="5130" max="5130" width="3.85546875" style="525" customWidth="1"/>
    <col min="5131" max="5131" width="3.7109375" style="525" customWidth="1"/>
    <col min="5132" max="5132" width="12.7109375" style="525" customWidth="1"/>
    <col min="5133" max="5133" width="52.7109375" style="525" customWidth="1"/>
    <col min="5134" max="5137" width="0" style="525" hidden="1" customWidth="1"/>
    <col min="5138" max="5138" width="12.28515625" style="525" customWidth="1"/>
    <col min="5139" max="5139" width="6.42578125" style="525" customWidth="1"/>
    <col min="5140" max="5140" width="12.28515625" style="525" customWidth="1"/>
    <col min="5141" max="5141" width="0" style="525" hidden="1" customWidth="1"/>
    <col min="5142" max="5142" width="3.7109375" style="525" customWidth="1"/>
    <col min="5143" max="5143" width="11.140625" style="525" bestFit="1" customWidth="1"/>
    <col min="5144" max="5145" width="10.5703125" style="525"/>
    <col min="5146" max="5146" width="11.140625" style="525" customWidth="1"/>
    <col min="5147" max="5376" width="10.5703125" style="525"/>
    <col min="5377" max="5384" width="0" style="525" hidden="1" customWidth="1"/>
    <col min="5385" max="5385" width="3.7109375" style="525" customWidth="1"/>
    <col min="5386" max="5386" width="3.85546875" style="525" customWidth="1"/>
    <col min="5387" max="5387" width="3.7109375" style="525" customWidth="1"/>
    <col min="5388" max="5388" width="12.7109375" style="525" customWidth="1"/>
    <col min="5389" max="5389" width="52.7109375" style="525" customWidth="1"/>
    <col min="5390" max="5393" width="0" style="525" hidden="1" customWidth="1"/>
    <col min="5394" max="5394" width="12.28515625" style="525" customWidth="1"/>
    <col min="5395" max="5395" width="6.42578125" style="525" customWidth="1"/>
    <col min="5396" max="5396" width="12.28515625" style="525" customWidth="1"/>
    <col min="5397" max="5397" width="0" style="525" hidden="1" customWidth="1"/>
    <col min="5398" max="5398" width="3.7109375" style="525" customWidth="1"/>
    <col min="5399" max="5399" width="11.140625" style="525" bestFit="1" customWidth="1"/>
    <col min="5400" max="5401" width="10.5703125" style="525"/>
    <col min="5402" max="5402" width="11.140625" style="525" customWidth="1"/>
    <col min="5403" max="5632" width="10.5703125" style="525"/>
    <col min="5633" max="5640" width="0" style="525" hidden="1" customWidth="1"/>
    <col min="5641" max="5641" width="3.7109375" style="525" customWidth="1"/>
    <col min="5642" max="5642" width="3.85546875" style="525" customWidth="1"/>
    <col min="5643" max="5643" width="3.7109375" style="525" customWidth="1"/>
    <col min="5644" max="5644" width="12.7109375" style="525" customWidth="1"/>
    <col min="5645" max="5645" width="52.7109375" style="525" customWidth="1"/>
    <col min="5646" max="5649" width="0" style="525" hidden="1" customWidth="1"/>
    <col min="5650" max="5650" width="12.28515625" style="525" customWidth="1"/>
    <col min="5651" max="5651" width="6.42578125" style="525" customWidth="1"/>
    <col min="5652" max="5652" width="12.28515625" style="525" customWidth="1"/>
    <col min="5653" max="5653" width="0" style="525" hidden="1" customWidth="1"/>
    <col min="5654" max="5654" width="3.7109375" style="525" customWidth="1"/>
    <col min="5655" max="5655" width="11.140625" style="525" bestFit="1" customWidth="1"/>
    <col min="5656" max="5657" width="10.5703125" style="525"/>
    <col min="5658" max="5658" width="11.140625" style="525" customWidth="1"/>
    <col min="5659" max="5888" width="10.5703125" style="525"/>
    <col min="5889" max="5896" width="0" style="525" hidden="1" customWidth="1"/>
    <col min="5897" max="5897" width="3.7109375" style="525" customWidth="1"/>
    <col min="5898" max="5898" width="3.85546875" style="525" customWidth="1"/>
    <col min="5899" max="5899" width="3.7109375" style="525" customWidth="1"/>
    <col min="5900" max="5900" width="12.7109375" style="525" customWidth="1"/>
    <col min="5901" max="5901" width="52.7109375" style="525" customWidth="1"/>
    <col min="5902" max="5905" width="0" style="525" hidden="1" customWidth="1"/>
    <col min="5906" max="5906" width="12.28515625" style="525" customWidth="1"/>
    <col min="5907" max="5907" width="6.42578125" style="525" customWidth="1"/>
    <col min="5908" max="5908" width="12.28515625" style="525" customWidth="1"/>
    <col min="5909" max="5909" width="0" style="525" hidden="1" customWidth="1"/>
    <col min="5910" max="5910" width="3.7109375" style="525" customWidth="1"/>
    <col min="5911" max="5911" width="11.140625" style="525" bestFit="1" customWidth="1"/>
    <col min="5912" max="5913" width="10.5703125" style="525"/>
    <col min="5914" max="5914" width="11.140625" style="525" customWidth="1"/>
    <col min="5915" max="6144" width="10.5703125" style="525"/>
    <col min="6145" max="6152" width="0" style="525" hidden="1" customWidth="1"/>
    <col min="6153" max="6153" width="3.7109375" style="525" customWidth="1"/>
    <col min="6154" max="6154" width="3.85546875" style="525" customWidth="1"/>
    <col min="6155" max="6155" width="3.7109375" style="525" customWidth="1"/>
    <col min="6156" max="6156" width="12.7109375" style="525" customWidth="1"/>
    <col min="6157" max="6157" width="52.7109375" style="525" customWidth="1"/>
    <col min="6158" max="6161" width="0" style="525" hidden="1" customWidth="1"/>
    <col min="6162" max="6162" width="12.28515625" style="525" customWidth="1"/>
    <col min="6163" max="6163" width="6.42578125" style="525" customWidth="1"/>
    <col min="6164" max="6164" width="12.28515625" style="525" customWidth="1"/>
    <col min="6165" max="6165" width="0" style="525" hidden="1" customWidth="1"/>
    <col min="6166" max="6166" width="3.7109375" style="525" customWidth="1"/>
    <col min="6167" max="6167" width="11.140625" style="525" bestFit="1" customWidth="1"/>
    <col min="6168" max="6169" width="10.5703125" style="525"/>
    <col min="6170" max="6170" width="11.140625" style="525" customWidth="1"/>
    <col min="6171" max="6400" width="10.5703125" style="525"/>
    <col min="6401" max="6408" width="0" style="525" hidden="1" customWidth="1"/>
    <col min="6409" max="6409" width="3.7109375" style="525" customWidth="1"/>
    <col min="6410" max="6410" width="3.85546875" style="525" customWidth="1"/>
    <col min="6411" max="6411" width="3.7109375" style="525" customWidth="1"/>
    <col min="6412" max="6412" width="12.7109375" style="525" customWidth="1"/>
    <col min="6413" max="6413" width="52.7109375" style="525" customWidth="1"/>
    <col min="6414" max="6417" width="0" style="525" hidden="1" customWidth="1"/>
    <col min="6418" max="6418" width="12.28515625" style="525" customWidth="1"/>
    <col min="6419" max="6419" width="6.42578125" style="525" customWidth="1"/>
    <col min="6420" max="6420" width="12.28515625" style="525" customWidth="1"/>
    <col min="6421" max="6421" width="0" style="525" hidden="1" customWidth="1"/>
    <col min="6422" max="6422" width="3.7109375" style="525" customWidth="1"/>
    <col min="6423" max="6423" width="11.140625" style="525" bestFit="1" customWidth="1"/>
    <col min="6424" max="6425" width="10.5703125" style="525"/>
    <col min="6426" max="6426" width="11.140625" style="525" customWidth="1"/>
    <col min="6427" max="6656" width="10.5703125" style="525"/>
    <col min="6657" max="6664" width="0" style="525" hidden="1" customWidth="1"/>
    <col min="6665" max="6665" width="3.7109375" style="525" customWidth="1"/>
    <col min="6666" max="6666" width="3.85546875" style="525" customWidth="1"/>
    <col min="6667" max="6667" width="3.7109375" style="525" customWidth="1"/>
    <col min="6668" max="6668" width="12.7109375" style="525" customWidth="1"/>
    <col min="6669" max="6669" width="52.7109375" style="525" customWidth="1"/>
    <col min="6670" max="6673" width="0" style="525" hidden="1" customWidth="1"/>
    <col min="6674" max="6674" width="12.28515625" style="525" customWidth="1"/>
    <col min="6675" max="6675" width="6.42578125" style="525" customWidth="1"/>
    <col min="6676" max="6676" width="12.28515625" style="525" customWidth="1"/>
    <col min="6677" max="6677" width="0" style="525" hidden="1" customWidth="1"/>
    <col min="6678" max="6678" width="3.7109375" style="525" customWidth="1"/>
    <col min="6679" max="6679" width="11.140625" style="525" bestFit="1" customWidth="1"/>
    <col min="6680" max="6681" width="10.5703125" style="525"/>
    <col min="6682" max="6682" width="11.140625" style="525" customWidth="1"/>
    <col min="6683" max="6912" width="10.5703125" style="525"/>
    <col min="6913" max="6920" width="0" style="525" hidden="1" customWidth="1"/>
    <col min="6921" max="6921" width="3.7109375" style="525" customWidth="1"/>
    <col min="6922" max="6922" width="3.85546875" style="525" customWidth="1"/>
    <col min="6923" max="6923" width="3.7109375" style="525" customWidth="1"/>
    <col min="6924" max="6924" width="12.7109375" style="525" customWidth="1"/>
    <col min="6925" max="6925" width="52.7109375" style="525" customWidth="1"/>
    <col min="6926" max="6929" width="0" style="525" hidden="1" customWidth="1"/>
    <col min="6930" max="6930" width="12.28515625" style="525" customWidth="1"/>
    <col min="6931" max="6931" width="6.42578125" style="525" customWidth="1"/>
    <col min="6932" max="6932" width="12.28515625" style="525" customWidth="1"/>
    <col min="6933" max="6933" width="0" style="525" hidden="1" customWidth="1"/>
    <col min="6934" max="6934" width="3.7109375" style="525" customWidth="1"/>
    <col min="6935" max="6935" width="11.140625" style="525" bestFit="1" customWidth="1"/>
    <col min="6936" max="6937" width="10.5703125" style="525"/>
    <col min="6938" max="6938" width="11.140625" style="525" customWidth="1"/>
    <col min="6939" max="7168" width="10.5703125" style="525"/>
    <col min="7169" max="7176" width="0" style="525" hidden="1" customWidth="1"/>
    <col min="7177" max="7177" width="3.7109375" style="525" customWidth="1"/>
    <col min="7178" max="7178" width="3.85546875" style="525" customWidth="1"/>
    <col min="7179" max="7179" width="3.7109375" style="525" customWidth="1"/>
    <col min="7180" max="7180" width="12.7109375" style="525" customWidth="1"/>
    <col min="7181" max="7181" width="52.7109375" style="525" customWidth="1"/>
    <col min="7182" max="7185" width="0" style="525" hidden="1" customWidth="1"/>
    <col min="7186" max="7186" width="12.28515625" style="525" customWidth="1"/>
    <col min="7187" max="7187" width="6.42578125" style="525" customWidth="1"/>
    <col min="7188" max="7188" width="12.28515625" style="525" customWidth="1"/>
    <col min="7189" max="7189" width="0" style="525" hidden="1" customWidth="1"/>
    <col min="7190" max="7190" width="3.7109375" style="525" customWidth="1"/>
    <col min="7191" max="7191" width="11.140625" style="525" bestFit="1" customWidth="1"/>
    <col min="7192" max="7193" width="10.5703125" style="525"/>
    <col min="7194" max="7194" width="11.140625" style="525" customWidth="1"/>
    <col min="7195" max="7424" width="10.5703125" style="525"/>
    <col min="7425" max="7432" width="0" style="525" hidden="1" customWidth="1"/>
    <col min="7433" max="7433" width="3.7109375" style="525" customWidth="1"/>
    <col min="7434" max="7434" width="3.85546875" style="525" customWidth="1"/>
    <col min="7435" max="7435" width="3.7109375" style="525" customWidth="1"/>
    <col min="7436" max="7436" width="12.7109375" style="525" customWidth="1"/>
    <col min="7437" max="7437" width="52.7109375" style="525" customWidth="1"/>
    <col min="7438" max="7441" width="0" style="525" hidden="1" customWidth="1"/>
    <col min="7442" max="7442" width="12.28515625" style="525" customWidth="1"/>
    <col min="7443" max="7443" width="6.42578125" style="525" customWidth="1"/>
    <col min="7444" max="7444" width="12.28515625" style="525" customWidth="1"/>
    <col min="7445" max="7445" width="0" style="525" hidden="1" customWidth="1"/>
    <col min="7446" max="7446" width="3.7109375" style="525" customWidth="1"/>
    <col min="7447" max="7447" width="11.140625" style="525" bestFit="1" customWidth="1"/>
    <col min="7448" max="7449" width="10.5703125" style="525"/>
    <col min="7450" max="7450" width="11.140625" style="525" customWidth="1"/>
    <col min="7451" max="7680" width="10.5703125" style="525"/>
    <col min="7681" max="7688" width="0" style="525" hidden="1" customWidth="1"/>
    <col min="7689" max="7689" width="3.7109375" style="525" customWidth="1"/>
    <col min="7690" max="7690" width="3.85546875" style="525" customWidth="1"/>
    <col min="7691" max="7691" width="3.7109375" style="525" customWidth="1"/>
    <col min="7692" max="7692" width="12.7109375" style="525" customWidth="1"/>
    <col min="7693" max="7693" width="52.7109375" style="525" customWidth="1"/>
    <col min="7694" max="7697" width="0" style="525" hidden="1" customWidth="1"/>
    <col min="7698" max="7698" width="12.28515625" style="525" customWidth="1"/>
    <col min="7699" max="7699" width="6.42578125" style="525" customWidth="1"/>
    <col min="7700" max="7700" width="12.28515625" style="525" customWidth="1"/>
    <col min="7701" max="7701" width="0" style="525" hidden="1" customWidth="1"/>
    <col min="7702" max="7702" width="3.7109375" style="525" customWidth="1"/>
    <col min="7703" max="7703" width="11.140625" style="525" bestFit="1" customWidth="1"/>
    <col min="7704" max="7705" width="10.5703125" style="525"/>
    <col min="7706" max="7706" width="11.140625" style="525" customWidth="1"/>
    <col min="7707" max="7936" width="10.5703125" style="525"/>
    <col min="7937" max="7944" width="0" style="525" hidden="1" customWidth="1"/>
    <col min="7945" max="7945" width="3.7109375" style="525" customWidth="1"/>
    <col min="7946" max="7946" width="3.85546875" style="525" customWidth="1"/>
    <col min="7947" max="7947" width="3.7109375" style="525" customWidth="1"/>
    <col min="7948" max="7948" width="12.7109375" style="525" customWidth="1"/>
    <col min="7949" max="7949" width="52.7109375" style="525" customWidth="1"/>
    <col min="7950" max="7953" width="0" style="525" hidden="1" customWidth="1"/>
    <col min="7954" max="7954" width="12.28515625" style="525" customWidth="1"/>
    <col min="7955" max="7955" width="6.42578125" style="525" customWidth="1"/>
    <col min="7956" max="7956" width="12.28515625" style="525" customWidth="1"/>
    <col min="7957" max="7957" width="0" style="525" hidden="1" customWidth="1"/>
    <col min="7958" max="7958" width="3.7109375" style="525" customWidth="1"/>
    <col min="7959" max="7959" width="11.140625" style="525" bestFit="1" customWidth="1"/>
    <col min="7960" max="7961" width="10.5703125" style="525"/>
    <col min="7962" max="7962" width="11.140625" style="525" customWidth="1"/>
    <col min="7963" max="8192" width="10.5703125" style="525"/>
    <col min="8193" max="8200" width="0" style="525" hidden="1" customWidth="1"/>
    <col min="8201" max="8201" width="3.7109375" style="525" customWidth="1"/>
    <col min="8202" max="8202" width="3.85546875" style="525" customWidth="1"/>
    <col min="8203" max="8203" width="3.7109375" style="525" customWidth="1"/>
    <col min="8204" max="8204" width="12.7109375" style="525" customWidth="1"/>
    <col min="8205" max="8205" width="52.7109375" style="525" customWidth="1"/>
    <col min="8206" max="8209" width="0" style="525" hidden="1" customWidth="1"/>
    <col min="8210" max="8210" width="12.28515625" style="525" customWidth="1"/>
    <col min="8211" max="8211" width="6.42578125" style="525" customWidth="1"/>
    <col min="8212" max="8212" width="12.28515625" style="525" customWidth="1"/>
    <col min="8213" max="8213" width="0" style="525" hidden="1" customWidth="1"/>
    <col min="8214" max="8214" width="3.7109375" style="525" customWidth="1"/>
    <col min="8215" max="8215" width="11.140625" style="525" bestFit="1" customWidth="1"/>
    <col min="8216" max="8217" width="10.5703125" style="525"/>
    <col min="8218" max="8218" width="11.140625" style="525" customWidth="1"/>
    <col min="8219" max="8448" width="10.5703125" style="525"/>
    <col min="8449" max="8456" width="0" style="525" hidden="1" customWidth="1"/>
    <col min="8457" max="8457" width="3.7109375" style="525" customWidth="1"/>
    <col min="8458" max="8458" width="3.85546875" style="525" customWidth="1"/>
    <col min="8459" max="8459" width="3.7109375" style="525" customWidth="1"/>
    <col min="8460" max="8460" width="12.7109375" style="525" customWidth="1"/>
    <col min="8461" max="8461" width="52.7109375" style="525" customWidth="1"/>
    <col min="8462" max="8465" width="0" style="525" hidden="1" customWidth="1"/>
    <col min="8466" max="8466" width="12.28515625" style="525" customWidth="1"/>
    <col min="8467" max="8467" width="6.42578125" style="525" customWidth="1"/>
    <col min="8468" max="8468" width="12.28515625" style="525" customWidth="1"/>
    <col min="8469" max="8469" width="0" style="525" hidden="1" customWidth="1"/>
    <col min="8470" max="8470" width="3.7109375" style="525" customWidth="1"/>
    <col min="8471" max="8471" width="11.140625" style="525" bestFit="1" customWidth="1"/>
    <col min="8472" max="8473" width="10.5703125" style="525"/>
    <col min="8474" max="8474" width="11.140625" style="525" customWidth="1"/>
    <col min="8475" max="8704" width="10.5703125" style="525"/>
    <col min="8705" max="8712" width="0" style="525" hidden="1" customWidth="1"/>
    <col min="8713" max="8713" width="3.7109375" style="525" customWidth="1"/>
    <col min="8714" max="8714" width="3.85546875" style="525" customWidth="1"/>
    <col min="8715" max="8715" width="3.7109375" style="525" customWidth="1"/>
    <col min="8716" max="8716" width="12.7109375" style="525" customWidth="1"/>
    <col min="8717" max="8717" width="52.7109375" style="525" customWidth="1"/>
    <col min="8718" max="8721" width="0" style="525" hidden="1" customWidth="1"/>
    <col min="8722" max="8722" width="12.28515625" style="525" customWidth="1"/>
    <col min="8723" max="8723" width="6.42578125" style="525" customWidth="1"/>
    <col min="8724" max="8724" width="12.28515625" style="525" customWidth="1"/>
    <col min="8725" max="8725" width="0" style="525" hidden="1" customWidth="1"/>
    <col min="8726" max="8726" width="3.7109375" style="525" customWidth="1"/>
    <col min="8727" max="8727" width="11.140625" style="525" bestFit="1" customWidth="1"/>
    <col min="8728" max="8729" width="10.5703125" style="525"/>
    <col min="8730" max="8730" width="11.140625" style="525" customWidth="1"/>
    <col min="8731" max="8960" width="10.5703125" style="525"/>
    <col min="8961" max="8968" width="0" style="525" hidden="1" customWidth="1"/>
    <col min="8969" max="8969" width="3.7109375" style="525" customWidth="1"/>
    <col min="8970" max="8970" width="3.85546875" style="525" customWidth="1"/>
    <col min="8971" max="8971" width="3.7109375" style="525" customWidth="1"/>
    <col min="8972" max="8972" width="12.7109375" style="525" customWidth="1"/>
    <col min="8973" max="8973" width="52.7109375" style="525" customWidth="1"/>
    <col min="8974" max="8977" width="0" style="525" hidden="1" customWidth="1"/>
    <col min="8978" max="8978" width="12.28515625" style="525" customWidth="1"/>
    <col min="8979" max="8979" width="6.42578125" style="525" customWidth="1"/>
    <col min="8980" max="8980" width="12.28515625" style="525" customWidth="1"/>
    <col min="8981" max="8981" width="0" style="525" hidden="1" customWidth="1"/>
    <col min="8982" max="8982" width="3.7109375" style="525" customWidth="1"/>
    <col min="8983" max="8983" width="11.140625" style="525" bestFit="1" customWidth="1"/>
    <col min="8984" max="8985" width="10.5703125" style="525"/>
    <col min="8986" max="8986" width="11.140625" style="525" customWidth="1"/>
    <col min="8987" max="9216" width="10.5703125" style="525"/>
    <col min="9217" max="9224" width="0" style="525" hidden="1" customWidth="1"/>
    <col min="9225" max="9225" width="3.7109375" style="525" customWidth="1"/>
    <col min="9226" max="9226" width="3.85546875" style="525" customWidth="1"/>
    <col min="9227" max="9227" width="3.7109375" style="525" customWidth="1"/>
    <col min="9228" max="9228" width="12.7109375" style="525" customWidth="1"/>
    <col min="9229" max="9229" width="52.7109375" style="525" customWidth="1"/>
    <col min="9230" max="9233" width="0" style="525" hidden="1" customWidth="1"/>
    <col min="9234" max="9234" width="12.28515625" style="525" customWidth="1"/>
    <col min="9235" max="9235" width="6.42578125" style="525" customWidth="1"/>
    <col min="9236" max="9236" width="12.28515625" style="525" customWidth="1"/>
    <col min="9237" max="9237" width="0" style="525" hidden="1" customWidth="1"/>
    <col min="9238" max="9238" width="3.7109375" style="525" customWidth="1"/>
    <col min="9239" max="9239" width="11.140625" style="525" bestFit="1" customWidth="1"/>
    <col min="9240" max="9241" width="10.5703125" style="525"/>
    <col min="9242" max="9242" width="11.140625" style="525" customWidth="1"/>
    <col min="9243" max="9472" width="10.5703125" style="525"/>
    <col min="9473" max="9480" width="0" style="525" hidden="1" customWidth="1"/>
    <col min="9481" max="9481" width="3.7109375" style="525" customWidth="1"/>
    <col min="9482" max="9482" width="3.85546875" style="525" customWidth="1"/>
    <col min="9483" max="9483" width="3.7109375" style="525" customWidth="1"/>
    <col min="9484" max="9484" width="12.7109375" style="525" customWidth="1"/>
    <col min="9485" max="9485" width="52.7109375" style="525" customWidth="1"/>
    <col min="9486" max="9489" width="0" style="525" hidden="1" customWidth="1"/>
    <col min="9490" max="9490" width="12.28515625" style="525" customWidth="1"/>
    <col min="9491" max="9491" width="6.42578125" style="525" customWidth="1"/>
    <col min="9492" max="9492" width="12.28515625" style="525" customWidth="1"/>
    <col min="9493" max="9493" width="0" style="525" hidden="1" customWidth="1"/>
    <col min="9494" max="9494" width="3.7109375" style="525" customWidth="1"/>
    <col min="9495" max="9495" width="11.140625" style="525" bestFit="1" customWidth="1"/>
    <col min="9496" max="9497" width="10.5703125" style="525"/>
    <col min="9498" max="9498" width="11.140625" style="525" customWidth="1"/>
    <col min="9499" max="9728" width="10.5703125" style="525"/>
    <col min="9729" max="9736" width="0" style="525" hidden="1" customWidth="1"/>
    <col min="9737" max="9737" width="3.7109375" style="525" customWidth="1"/>
    <col min="9738" max="9738" width="3.85546875" style="525" customWidth="1"/>
    <col min="9739" max="9739" width="3.7109375" style="525" customWidth="1"/>
    <col min="9740" max="9740" width="12.7109375" style="525" customWidth="1"/>
    <col min="9741" max="9741" width="52.7109375" style="525" customWidth="1"/>
    <col min="9742" max="9745" width="0" style="525" hidden="1" customWidth="1"/>
    <col min="9746" max="9746" width="12.28515625" style="525" customWidth="1"/>
    <col min="9747" max="9747" width="6.42578125" style="525" customWidth="1"/>
    <col min="9748" max="9748" width="12.28515625" style="525" customWidth="1"/>
    <col min="9749" max="9749" width="0" style="525" hidden="1" customWidth="1"/>
    <col min="9750" max="9750" width="3.7109375" style="525" customWidth="1"/>
    <col min="9751" max="9751" width="11.140625" style="525" bestFit="1" customWidth="1"/>
    <col min="9752" max="9753" width="10.5703125" style="525"/>
    <col min="9754" max="9754" width="11.140625" style="525" customWidth="1"/>
    <col min="9755" max="9984" width="10.5703125" style="525"/>
    <col min="9985" max="9992" width="0" style="525" hidden="1" customWidth="1"/>
    <col min="9993" max="9993" width="3.7109375" style="525" customWidth="1"/>
    <col min="9994" max="9994" width="3.85546875" style="525" customWidth="1"/>
    <col min="9995" max="9995" width="3.7109375" style="525" customWidth="1"/>
    <col min="9996" max="9996" width="12.7109375" style="525" customWidth="1"/>
    <col min="9997" max="9997" width="52.7109375" style="525" customWidth="1"/>
    <col min="9998" max="10001" width="0" style="525" hidden="1" customWidth="1"/>
    <col min="10002" max="10002" width="12.28515625" style="525" customWidth="1"/>
    <col min="10003" max="10003" width="6.42578125" style="525" customWidth="1"/>
    <col min="10004" max="10004" width="12.28515625" style="525" customWidth="1"/>
    <col min="10005" max="10005" width="0" style="525" hidden="1" customWidth="1"/>
    <col min="10006" max="10006" width="3.7109375" style="525" customWidth="1"/>
    <col min="10007" max="10007" width="11.140625" style="525" bestFit="1" customWidth="1"/>
    <col min="10008" max="10009" width="10.5703125" style="525"/>
    <col min="10010" max="10010" width="11.140625" style="525" customWidth="1"/>
    <col min="10011" max="10240" width="10.5703125" style="525"/>
    <col min="10241" max="10248" width="0" style="525" hidden="1" customWidth="1"/>
    <col min="10249" max="10249" width="3.7109375" style="525" customWidth="1"/>
    <col min="10250" max="10250" width="3.85546875" style="525" customWidth="1"/>
    <col min="10251" max="10251" width="3.7109375" style="525" customWidth="1"/>
    <col min="10252" max="10252" width="12.7109375" style="525" customWidth="1"/>
    <col min="10253" max="10253" width="52.7109375" style="525" customWidth="1"/>
    <col min="10254" max="10257" width="0" style="525" hidden="1" customWidth="1"/>
    <col min="10258" max="10258" width="12.28515625" style="525" customWidth="1"/>
    <col min="10259" max="10259" width="6.42578125" style="525" customWidth="1"/>
    <col min="10260" max="10260" width="12.28515625" style="525" customWidth="1"/>
    <col min="10261" max="10261" width="0" style="525" hidden="1" customWidth="1"/>
    <col min="10262" max="10262" width="3.7109375" style="525" customWidth="1"/>
    <col min="10263" max="10263" width="11.140625" style="525" bestFit="1" customWidth="1"/>
    <col min="10264" max="10265" width="10.5703125" style="525"/>
    <col min="10266" max="10266" width="11.140625" style="525" customWidth="1"/>
    <col min="10267" max="10496" width="10.5703125" style="525"/>
    <col min="10497" max="10504" width="0" style="525" hidden="1" customWidth="1"/>
    <col min="10505" max="10505" width="3.7109375" style="525" customWidth="1"/>
    <col min="10506" max="10506" width="3.85546875" style="525" customWidth="1"/>
    <col min="10507" max="10507" width="3.7109375" style="525" customWidth="1"/>
    <col min="10508" max="10508" width="12.7109375" style="525" customWidth="1"/>
    <col min="10509" max="10509" width="52.7109375" style="525" customWidth="1"/>
    <col min="10510" max="10513" width="0" style="525" hidden="1" customWidth="1"/>
    <col min="10514" max="10514" width="12.28515625" style="525" customWidth="1"/>
    <col min="10515" max="10515" width="6.42578125" style="525" customWidth="1"/>
    <col min="10516" max="10516" width="12.28515625" style="525" customWidth="1"/>
    <col min="10517" max="10517" width="0" style="525" hidden="1" customWidth="1"/>
    <col min="10518" max="10518" width="3.7109375" style="525" customWidth="1"/>
    <col min="10519" max="10519" width="11.140625" style="525" bestFit="1" customWidth="1"/>
    <col min="10520" max="10521" width="10.5703125" style="525"/>
    <col min="10522" max="10522" width="11.140625" style="525" customWidth="1"/>
    <col min="10523" max="10752" width="10.5703125" style="525"/>
    <col min="10753" max="10760" width="0" style="525" hidden="1" customWidth="1"/>
    <col min="10761" max="10761" width="3.7109375" style="525" customWidth="1"/>
    <col min="10762" max="10762" width="3.85546875" style="525" customWidth="1"/>
    <col min="10763" max="10763" width="3.7109375" style="525" customWidth="1"/>
    <col min="10764" max="10764" width="12.7109375" style="525" customWidth="1"/>
    <col min="10765" max="10765" width="52.7109375" style="525" customWidth="1"/>
    <col min="10766" max="10769" width="0" style="525" hidden="1" customWidth="1"/>
    <col min="10770" max="10770" width="12.28515625" style="525" customWidth="1"/>
    <col min="10771" max="10771" width="6.42578125" style="525" customWidth="1"/>
    <col min="10772" max="10772" width="12.28515625" style="525" customWidth="1"/>
    <col min="10773" max="10773" width="0" style="525" hidden="1" customWidth="1"/>
    <col min="10774" max="10774" width="3.7109375" style="525" customWidth="1"/>
    <col min="10775" max="10775" width="11.140625" style="525" bestFit="1" customWidth="1"/>
    <col min="10776" max="10777" width="10.5703125" style="525"/>
    <col min="10778" max="10778" width="11.140625" style="525" customWidth="1"/>
    <col min="10779" max="11008" width="10.5703125" style="525"/>
    <col min="11009" max="11016" width="0" style="525" hidden="1" customWidth="1"/>
    <col min="11017" max="11017" width="3.7109375" style="525" customWidth="1"/>
    <col min="11018" max="11018" width="3.85546875" style="525" customWidth="1"/>
    <col min="11019" max="11019" width="3.7109375" style="525" customWidth="1"/>
    <col min="11020" max="11020" width="12.7109375" style="525" customWidth="1"/>
    <col min="11021" max="11021" width="52.7109375" style="525" customWidth="1"/>
    <col min="11022" max="11025" width="0" style="525" hidden="1" customWidth="1"/>
    <col min="11026" max="11026" width="12.28515625" style="525" customWidth="1"/>
    <col min="11027" max="11027" width="6.42578125" style="525" customWidth="1"/>
    <col min="11028" max="11028" width="12.28515625" style="525" customWidth="1"/>
    <col min="11029" max="11029" width="0" style="525" hidden="1" customWidth="1"/>
    <col min="11030" max="11030" width="3.7109375" style="525" customWidth="1"/>
    <col min="11031" max="11031" width="11.140625" style="525" bestFit="1" customWidth="1"/>
    <col min="11032" max="11033" width="10.5703125" style="525"/>
    <col min="11034" max="11034" width="11.140625" style="525" customWidth="1"/>
    <col min="11035" max="11264" width="10.5703125" style="525"/>
    <col min="11265" max="11272" width="0" style="525" hidden="1" customWidth="1"/>
    <col min="11273" max="11273" width="3.7109375" style="525" customWidth="1"/>
    <col min="11274" max="11274" width="3.85546875" style="525" customWidth="1"/>
    <col min="11275" max="11275" width="3.7109375" style="525" customWidth="1"/>
    <col min="11276" max="11276" width="12.7109375" style="525" customWidth="1"/>
    <col min="11277" max="11277" width="52.7109375" style="525" customWidth="1"/>
    <col min="11278" max="11281" width="0" style="525" hidden="1" customWidth="1"/>
    <col min="11282" max="11282" width="12.28515625" style="525" customWidth="1"/>
    <col min="11283" max="11283" width="6.42578125" style="525" customWidth="1"/>
    <col min="11284" max="11284" width="12.28515625" style="525" customWidth="1"/>
    <col min="11285" max="11285" width="0" style="525" hidden="1" customWidth="1"/>
    <col min="11286" max="11286" width="3.7109375" style="525" customWidth="1"/>
    <col min="11287" max="11287" width="11.140625" style="525" bestFit="1" customWidth="1"/>
    <col min="11288" max="11289" width="10.5703125" style="525"/>
    <col min="11290" max="11290" width="11.140625" style="525" customWidth="1"/>
    <col min="11291" max="11520" width="10.5703125" style="525"/>
    <col min="11521" max="11528" width="0" style="525" hidden="1" customWidth="1"/>
    <col min="11529" max="11529" width="3.7109375" style="525" customWidth="1"/>
    <col min="11530" max="11530" width="3.85546875" style="525" customWidth="1"/>
    <col min="11531" max="11531" width="3.7109375" style="525" customWidth="1"/>
    <col min="11532" max="11532" width="12.7109375" style="525" customWidth="1"/>
    <col min="11533" max="11533" width="52.7109375" style="525" customWidth="1"/>
    <col min="11534" max="11537" width="0" style="525" hidden="1" customWidth="1"/>
    <col min="11538" max="11538" width="12.28515625" style="525" customWidth="1"/>
    <col min="11539" max="11539" width="6.42578125" style="525" customWidth="1"/>
    <col min="11540" max="11540" width="12.28515625" style="525" customWidth="1"/>
    <col min="11541" max="11541" width="0" style="525" hidden="1" customWidth="1"/>
    <col min="11542" max="11542" width="3.7109375" style="525" customWidth="1"/>
    <col min="11543" max="11543" width="11.140625" style="525" bestFit="1" customWidth="1"/>
    <col min="11544" max="11545" width="10.5703125" style="525"/>
    <col min="11546" max="11546" width="11.140625" style="525" customWidth="1"/>
    <col min="11547" max="11776" width="10.5703125" style="525"/>
    <col min="11777" max="11784" width="0" style="525" hidden="1" customWidth="1"/>
    <col min="11785" max="11785" width="3.7109375" style="525" customWidth="1"/>
    <col min="11786" max="11786" width="3.85546875" style="525" customWidth="1"/>
    <col min="11787" max="11787" width="3.7109375" style="525" customWidth="1"/>
    <col min="11788" max="11788" width="12.7109375" style="525" customWidth="1"/>
    <col min="11789" max="11789" width="52.7109375" style="525" customWidth="1"/>
    <col min="11790" max="11793" width="0" style="525" hidden="1" customWidth="1"/>
    <col min="11794" max="11794" width="12.28515625" style="525" customWidth="1"/>
    <col min="11795" max="11795" width="6.42578125" style="525" customWidth="1"/>
    <col min="11796" max="11796" width="12.28515625" style="525" customWidth="1"/>
    <col min="11797" max="11797" width="0" style="525" hidden="1" customWidth="1"/>
    <col min="11798" max="11798" width="3.7109375" style="525" customWidth="1"/>
    <col min="11799" max="11799" width="11.140625" style="525" bestFit="1" customWidth="1"/>
    <col min="11800" max="11801" width="10.5703125" style="525"/>
    <col min="11802" max="11802" width="11.140625" style="525" customWidth="1"/>
    <col min="11803" max="12032" width="10.5703125" style="525"/>
    <col min="12033" max="12040" width="0" style="525" hidden="1" customWidth="1"/>
    <col min="12041" max="12041" width="3.7109375" style="525" customWidth="1"/>
    <col min="12042" max="12042" width="3.85546875" style="525" customWidth="1"/>
    <col min="12043" max="12043" width="3.7109375" style="525" customWidth="1"/>
    <col min="12044" max="12044" width="12.7109375" style="525" customWidth="1"/>
    <col min="12045" max="12045" width="52.7109375" style="525" customWidth="1"/>
    <col min="12046" max="12049" width="0" style="525" hidden="1" customWidth="1"/>
    <col min="12050" max="12050" width="12.28515625" style="525" customWidth="1"/>
    <col min="12051" max="12051" width="6.42578125" style="525" customWidth="1"/>
    <col min="12052" max="12052" width="12.28515625" style="525" customWidth="1"/>
    <col min="12053" max="12053" width="0" style="525" hidden="1" customWidth="1"/>
    <col min="12054" max="12054" width="3.7109375" style="525" customWidth="1"/>
    <col min="12055" max="12055" width="11.140625" style="525" bestFit="1" customWidth="1"/>
    <col min="12056" max="12057" width="10.5703125" style="525"/>
    <col min="12058" max="12058" width="11.140625" style="525" customWidth="1"/>
    <col min="12059" max="12288" width="10.5703125" style="525"/>
    <col min="12289" max="12296" width="0" style="525" hidden="1" customWidth="1"/>
    <col min="12297" max="12297" width="3.7109375" style="525" customWidth="1"/>
    <col min="12298" max="12298" width="3.85546875" style="525" customWidth="1"/>
    <col min="12299" max="12299" width="3.7109375" style="525" customWidth="1"/>
    <col min="12300" max="12300" width="12.7109375" style="525" customWidth="1"/>
    <col min="12301" max="12301" width="52.7109375" style="525" customWidth="1"/>
    <col min="12302" max="12305" width="0" style="525" hidden="1" customWidth="1"/>
    <col min="12306" max="12306" width="12.28515625" style="525" customWidth="1"/>
    <col min="12307" max="12307" width="6.42578125" style="525" customWidth="1"/>
    <col min="12308" max="12308" width="12.28515625" style="525" customWidth="1"/>
    <col min="12309" max="12309" width="0" style="525" hidden="1" customWidth="1"/>
    <col min="12310" max="12310" width="3.7109375" style="525" customWidth="1"/>
    <col min="12311" max="12311" width="11.140625" style="525" bestFit="1" customWidth="1"/>
    <col min="12312" max="12313" width="10.5703125" style="525"/>
    <col min="12314" max="12314" width="11.140625" style="525" customWidth="1"/>
    <col min="12315" max="12544" width="10.5703125" style="525"/>
    <col min="12545" max="12552" width="0" style="525" hidden="1" customWidth="1"/>
    <col min="12553" max="12553" width="3.7109375" style="525" customWidth="1"/>
    <col min="12554" max="12554" width="3.85546875" style="525" customWidth="1"/>
    <col min="12555" max="12555" width="3.7109375" style="525" customWidth="1"/>
    <col min="12556" max="12556" width="12.7109375" style="525" customWidth="1"/>
    <col min="12557" max="12557" width="52.7109375" style="525" customWidth="1"/>
    <col min="12558" max="12561" width="0" style="525" hidden="1" customWidth="1"/>
    <col min="12562" max="12562" width="12.28515625" style="525" customWidth="1"/>
    <col min="12563" max="12563" width="6.42578125" style="525" customWidth="1"/>
    <col min="12564" max="12564" width="12.28515625" style="525" customWidth="1"/>
    <col min="12565" max="12565" width="0" style="525" hidden="1" customWidth="1"/>
    <col min="12566" max="12566" width="3.7109375" style="525" customWidth="1"/>
    <col min="12567" max="12567" width="11.140625" style="525" bestFit="1" customWidth="1"/>
    <col min="12568" max="12569" width="10.5703125" style="525"/>
    <col min="12570" max="12570" width="11.140625" style="525" customWidth="1"/>
    <col min="12571" max="12800" width="10.5703125" style="525"/>
    <col min="12801" max="12808" width="0" style="525" hidden="1" customWidth="1"/>
    <col min="12809" max="12809" width="3.7109375" style="525" customWidth="1"/>
    <col min="12810" max="12810" width="3.85546875" style="525" customWidth="1"/>
    <col min="12811" max="12811" width="3.7109375" style="525" customWidth="1"/>
    <col min="12812" max="12812" width="12.7109375" style="525" customWidth="1"/>
    <col min="12813" max="12813" width="52.7109375" style="525" customWidth="1"/>
    <col min="12814" max="12817" width="0" style="525" hidden="1" customWidth="1"/>
    <col min="12818" max="12818" width="12.28515625" style="525" customWidth="1"/>
    <col min="12819" max="12819" width="6.42578125" style="525" customWidth="1"/>
    <col min="12820" max="12820" width="12.28515625" style="525" customWidth="1"/>
    <col min="12821" max="12821" width="0" style="525" hidden="1" customWidth="1"/>
    <col min="12822" max="12822" width="3.7109375" style="525" customWidth="1"/>
    <col min="12823" max="12823" width="11.140625" style="525" bestFit="1" customWidth="1"/>
    <col min="12824" max="12825" width="10.5703125" style="525"/>
    <col min="12826" max="12826" width="11.140625" style="525" customWidth="1"/>
    <col min="12827" max="13056" width="10.5703125" style="525"/>
    <col min="13057" max="13064" width="0" style="525" hidden="1" customWidth="1"/>
    <col min="13065" max="13065" width="3.7109375" style="525" customWidth="1"/>
    <col min="13066" max="13066" width="3.85546875" style="525" customWidth="1"/>
    <col min="13067" max="13067" width="3.7109375" style="525" customWidth="1"/>
    <col min="13068" max="13068" width="12.7109375" style="525" customWidth="1"/>
    <col min="13069" max="13069" width="52.7109375" style="525" customWidth="1"/>
    <col min="13070" max="13073" width="0" style="525" hidden="1" customWidth="1"/>
    <col min="13074" max="13074" width="12.28515625" style="525" customWidth="1"/>
    <col min="13075" max="13075" width="6.42578125" style="525" customWidth="1"/>
    <col min="13076" max="13076" width="12.28515625" style="525" customWidth="1"/>
    <col min="13077" max="13077" width="0" style="525" hidden="1" customWidth="1"/>
    <col min="13078" max="13078" width="3.7109375" style="525" customWidth="1"/>
    <col min="13079" max="13079" width="11.140625" style="525" bestFit="1" customWidth="1"/>
    <col min="13080" max="13081" width="10.5703125" style="525"/>
    <col min="13082" max="13082" width="11.140625" style="525" customWidth="1"/>
    <col min="13083" max="13312" width="10.5703125" style="525"/>
    <col min="13313" max="13320" width="0" style="525" hidden="1" customWidth="1"/>
    <col min="13321" max="13321" width="3.7109375" style="525" customWidth="1"/>
    <col min="13322" max="13322" width="3.85546875" style="525" customWidth="1"/>
    <col min="13323" max="13323" width="3.7109375" style="525" customWidth="1"/>
    <col min="13324" max="13324" width="12.7109375" style="525" customWidth="1"/>
    <col min="13325" max="13325" width="52.7109375" style="525" customWidth="1"/>
    <col min="13326" max="13329" width="0" style="525" hidden="1" customWidth="1"/>
    <col min="13330" max="13330" width="12.28515625" style="525" customWidth="1"/>
    <col min="13331" max="13331" width="6.42578125" style="525" customWidth="1"/>
    <col min="13332" max="13332" width="12.28515625" style="525" customWidth="1"/>
    <col min="13333" max="13333" width="0" style="525" hidden="1" customWidth="1"/>
    <col min="13334" max="13334" width="3.7109375" style="525" customWidth="1"/>
    <col min="13335" max="13335" width="11.140625" style="525" bestFit="1" customWidth="1"/>
    <col min="13336" max="13337" width="10.5703125" style="525"/>
    <col min="13338" max="13338" width="11.140625" style="525" customWidth="1"/>
    <col min="13339" max="13568" width="10.5703125" style="525"/>
    <col min="13569" max="13576" width="0" style="525" hidden="1" customWidth="1"/>
    <col min="13577" max="13577" width="3.7109375" style="525" customWidth="1"/>
    <col min="13578" max="13578" width="3.85546875" style="525" customWidth="1"/>
    <col min="13579" max="13579" width="3.7109375" style="525" customWidth="1"/>
    <col min="13580" max="13580" width="12.7109375" style="525" customWidth="1"/>
    <col min="13581" max="13581" width="52.7109375" style="525" customWidth="1"/>
    <col min="13582" max="13585" width="0" style="525" hidden="1" customWidth="1"/>
    <col min="13586" max="13586" width="12.28515625" style="525" customWidth="1"/>
    <col min="13587" max="13587" width="6.42578125" style="525" customWidth="1"/>
    <col min="13588" max="13588" width="12.28515625" style="525" customWidth="1"/>
    <col min="13589" max="13589" width="0" style="525" hidden="1" customWidth="1"/>
    <col min="13590" max="13590" width="3.7109375" style="525" customWidth="1"/>
    <col min="13591" max="13591" width="11.140625" style="525" bestFit="1" customWidth="1"/>
    <col min="13592" max="13593" width="10.5703125" style="525"/>
    <col min="13594" max="13594" width="11.140625" style="525" customWidth="1"/>
    <col min="13595" max="13824" width="10.5703125" style="525"/>
    <col min="13825" max="13832" width="0" style="525" hidden="1" customWidth="1"/>
    <col min="13833" max="13833" width="3.7109375" style="525" customWidth="1"/>
    <col min="13834" max="13834" width="3.85546875" style="525" customWidth="1"/>
    <col min="13835" max="13835" width="3.7109375" style="525" customWidth="1"/>
    <col min="13836" max="13836" width="12.7109375" style="525" customWidth="1"/>
    <col min="13837" max="13837" width="52.7109375" style="525" customWidth="1"/>
    <col min="13838" max="13841" width="0" style="525" hidden="1" customWidth="1"/>
    <col min="13842" max="13842" width="12.28515625" style="525" customWidth="1"/>
    <col min="13843" max="13843" width="6.42578125" style="525" customWidth="1"/>
    <col min="13844" max="13844" width="12.28515625" style="525" customWidth="1"/>
    <col min="13845" max="13845" width="0" style="525" hidden="1" customWidth="1"/>
    <col min="13846" max="13846" width="3.7109375" style="525" customWidth="1"/>
    <col min="13847" max="13847" width="11.140625" style="525" bestFit="1" customWidth="1"/>
    <col min="13848" max="13849" width="10.5703125" style="525"/>
    <col min="13850" max="13850" width="11.140625" style="525" customWidth="1"/>
    <col min="13851" max="14080" width="10.5703125" style="525"/>
    <col min="14081" max="14088" width="0" style="525" hidden="1" customWidth="1"/>
    <col min="14089" max="14089" width="3.7109375" style="525" customWidth="1"/>
    <col min="14090" max="14090" width="3.85546875" style="525" customWidth="1"/>
    <col min="14091" max="14091" width="3.7109375" style="525" customWidth="1"/>
    <col min="14092" max="14092" width="12.7109375" style="525" customWidth="1"/>
    <col min="14093" max="14093" width="52.7109375" style="525" customWidth="1"/>
    <col min="14094" max="14097" width="0" style="525" hidden="1" customWidth="1"/>
    <col min="14098" max="14098" width="12.28515625" style="525" customWidth="1"/>
    <col min="14099" max="14099" width="6.42578125" style="525" customWidth="1"/>
    <col min="14100" max="14100" width="12.28515625" style="525" customWidth="1"/>
    <col min="14101" max="14101" width="0" style="525" hidden="1" customWidth="1"/>
    <col min="14102" max="14102" width="3.7109375" style="525" customWidth="1"/>
    <col min="14103" max="14103" width="11.140625" style="525" bestFit="1" customWidth="1"/>
    <col min="14104" max="14105" width="10.5703125" style="525"/>
    <col min="14106" max="14106" width="11.140625" style="525" customWidth="1"/>
    <col min="14107" max="14336" width="10.5703125" style="525"/>
    <col min="14337" max="14344" width="0" style="525" hidden="1" customWidth="1"/>
    <col min="14345" max="14345" width="3.7109375" style="525" customWidth="1"/>
    <col min="14346" max="14346" width="3.85546875" style="525" customWidth="1"/>
    <col min="14347" max="14347" width="3.7109375" style="525" customWidth="1"/>
    <col min="14348" max="14348" width="12.7109375" style="525" customWidth="1"/>
    <col min="14349" max="14349" width="52.7109375" style="525" customWidth="1"/>
    <col min="14350" max="14353" width="0" style="525" hidden="1" customWidth="1"/>
    <col min="14354" max="14354" width="12.28515625" style="525" customWidth="1"/>
    <col min="14355" max="14355" width="6.42578125" style="525" customWidth="1"/>
    <col min="14356" max="14356" width="12.28515625" style="525" customWidth="1"/>
    <col min="14357" max="14357" width="0" style="525" hidden="1" customWidth="1"/>
    <col min="14358" max="14358" width="3.7109375" style="525" customWidth="1"/>
    <col min="14359" max="14359" width="11.140625" style="525" bestFit="1" customWidth="1"/>
    <col min="14360" max="14361" width="10.5703125" style="525"/>
    <col min="14362" max="14362" width="11.140625" style="525" customWidth="1"/>
    <col min="14363" max="14592" width="10.5703125" style="525"/>
    <col min="14593" max="14600" width="0" style="525" hidden="1" customWidth="1"/>
    <col min="14601" max="14601" width="3.7109375" style="525" customWidth="1"/>
    <col min="14602" max="14602" width="3.85546875" style="525" customWidth="1"/>
    <col min="14603" max="14603" width="3.7109375" style="525" customWidth="1"/>
    <col min="14604" max="14604" width="12.7109375" style="525" customWidth="1"/>
    <col min="14605" max="14605" width="52.7109375" style="525" customWidth="1"/>
    <col min="14606" max="14609" width="0" style="525" hidden="1" customWidth="1"/>
    <col min="14610" max="14610" width="12.28515625" style="525" customWidth="1"/>
    <col min="14611" max="14611" width="6.42578125" style="525" customWidth="1"/>
    <col min="14612" max="14612" width="12.28515625" style="525" customWidth="1"/>
    <col min="14613" max="14613" width="0" style="525" hidden="1" customWidth="1"/>
    <col min="14614" max="14614" width="3.7109375" style="525" customWidth="1"/>
    <col min="14615" max="14615" width="11.140625" style="525" bestFit="1" customWidth="1"/>
    <col min="14616" max="14617" width="10.5703125" style="525"/>
    <col min="14618" max="14618" width="11.140625" style="525" customWidth="1"/>
    <col min="14619" max="14848" width="10.5703125" style="525"/>
    <col min="14849" max="14856" width="0" style="525" hidden="1" customWidth="1"/>
    <col min="14857" max="14857" width="3.7109375" style="525" customWidth="1"/>
    <col min="14858" max="14858" width="3.85546875" style="525" customWidth="1"/>
    <col min="14859" max="14859" width="3.7109375" style="525" customWidth="1"/>
    <col min="14860" max="14860" width="12.7109375" style="525" customWidth="1"/>
    <col min="14861" max="14861" width="52.7109375" style="525" customWidth="1"/>
    <col min="14862" max="14865" width="0" style="525" hidden="1" customWidth="1"/>
    <col min="14866" max="14866" width="12.28515625" style="525" customWidth="1"/>
    <col min="14867" max="14867" width="6.42578125" style="525" customWidth="1"/>
    <col min="14868" max="14868" width="12.28515625" style="525" customWidth="1"/>
    <col min="14869" max="14869" width="0" style="525" hidden="1" customWidth="1"/>
    <col min="14870" max="14870" width="3.7109375" style="525" customWidth="1"/>
    <col min="14871" max="14871" width="11.140625" style="525" bestFit="1" customWidth="1"/>
    <col min="14872" max="14873" width="10.5703125" style="525"/>
    <col min="14874" max="14874" width="11.140625" style="525" customWidth="1"/>
    <col min="14875" max="15104" width="10.5703125" style="525"/>
    <col min="15105" max="15112" width="0" style="525" hidden="1" customWidth="1"/>
    <col min="15113" max="15113" width="3.7109375" style="525" customWidth="1"/>
    <col min="15114" max="15114" width="3.85546875" style="525" customWidth="1"/>
    <col min="15115" max="15115" width="3.7109375" style="525" customWidth="1"/>
    <col min="15116" max="15116" width="12.7109375" style="525" customWidth="1"/>
    <col min="15117" max="15117" width="52.7109375" style="525" customWidth="1"/>
    <col min="15118" max="15121" width="0" style="525" hidden="1" customWidth="1"/>
    <col min="15122" max="15122" width="12.28515625" style="525" customWidth="1"/>
    <col min="15123" max="15123" width="6.42578125" style="525" customWidth="1"/>
    <col min="15124" max="15124" width="12.28515625" style="525" customWidth="1"/>
    <col min="15125" max="15125" width="0" style="525" hidden="1" customWidth="1"/>
    <col min="15126" max="15126" width="3.7109375" style="525" customWidth="1"/>
    <col min="15127" max="15127" width="11.140625" style="525" bestFit="1" customWidth="1"/>
    <col min="15128" max="15129" width="10.5703125" style="525"/>
    <col min="15130" max="15130" width="11.140625" style="525" customWidth="1"/>
    <col min="15131" max="15360" width="10.5703125" style="525"/>
    <col min="15361" max="15368" width="0" style="525" hidden="1" customWidth="1"/>
    <col min="15369" max="15369" width="3.7109375" style="525" customWidth="1"/>
    <col min="15370" max="15370" width="3.85546875" style="525" customWidth="1"/>
    <col min="15371" max="15371" width="3.7109375" style="525" customWidth="1"/>
    <col min="15372" max="15372" width="12.7109375" style="525" customWidth="1"/>
    <col min="15373" max="15373" width="52.7109375" style="525" customWidth="1"/>
    <col min="15374" max="15377" width="0" style="525" hidden="1" customWidth="1"/>
    <col min="15378" max="15378" width="12.28515625" style="525" customWidth="1"/>
    <col min="15379" max="15379" width="6.42578125" style="525" customWidth="1"/>
    <col min="15380" max="15380" width="12.28515625" style="525" customWidth="1"/>
    <col min="15381" max="15381" width="0" style="525" hidden="1" customWidth="1"/>
    <col min="15382" max="15382" width="3.7109375" style="525" customWidth="1"/>
    <col min="15383" max="15383" width="11.140625" style="525" bestFit="1" customWidth="1"/>
    <col min="15384" max="15385" width="10.5703125" style="525"/>
    <col min="15386" max="15386" width="11.140625" style="525" customWidth="1"/>
    <col min="15387" max="15616" width="10.5703125" style="525"/>
    <col min="15617" max="15624" width="0" style="525" hidden="1" customWidth="1"/>
    <col min="15625" max="15625" width="3.7109375" style="525" customWidth="1"/>
    <col min="15626" max="15626" width="3.85546875" style="525" customWidth="1"/>
    <col min="15627" max="15627" width="3.7109375" style="525" customWidth="1"/>
    <col min="15628" max="15628" width="12.7109375" style="525" customWidth="1"/>
    <col min="15629" max="15629" width="52.7109375" style="525" customWidth="1"/>
    <col min="15630" max="15633" width="0" style="525" hidden="1" customWidth="1"/>
    <col min="15634" max="15634" width="12.28515625" style="525" customWidth="1"/>
    <col min="15635" max="15635" width="6.42578125" style="525" customWidth="1"/>
    <col min="15636" max="15636" width="12.28515625" style="525" customWidth="1"/>
    <col min="15637" max="15637" width="0" style="525" hidden="1" customWidth="1"/>
    <col min="15638" max="15638" width="3.7109375" style="525" customWidth="1"/>
    <col min="15639" max="15639" width="11.140625" style="525" bestFit="1" customWidth="1"/>
    <col min="15640" max="15641" width="10.5703125" style="525"/>
    <col min="15642" max="15642" width="11.140625" style="525" customWidth="1"/>
    <col min="15643" max="15872" width="10.5703125" style="525"/>
    <col min="15873" max="15880" width="0" style="525" hidden="1" customWidth="1"/>
    <col min="15881" max="15881" width="3.7109375" style="525" customWidth="1"/>
    <col min="15882" max="15882" width="3.85546875" style="525" customWidth="1"/>
    <col min="15883" max="15883" width="3.7109375" style="525" customWidth="1"/>
    <col min="15884" max="15884" width="12.7109375" style="525" customWidth="1"/>
    <col min="15885" max="15885" width="52.7109375" style="525" customWidth="1"/>
    <col min="15886" max="15889" width="0" style="525" hidden="1" customWidth="1"/>
    <col min="15890" max="15890" width="12.28515625" style="525" customWidth="1"/>
    <col min="15891" max="15891" width="6.42578125" style="525" customWidth="1"/>
    <col min="15892" max="15892" width="12.28515625" style="525" customWidth="1"/>
    <col min="15893" max="15893" width="0" style="525" hidden="1" customWidth="1"/>
    <col min="15894" max="15894" width="3.7109375" style="525" customWidth="1"/>
    <col min="15895" max="15895" width="11.140625" style="525" bestFit="1" customWidth="1"/>
    <col min="15896" max="15897" width="10.5703125" style="525"/>
    <col min="15898" max="15898" width="11.140625" style="525" customWidth="1"/>
    <col min="15899" max="16128" width="10.5703125" style="525"/>
    <col min="16129" max="16136" width="0" style="525" hidden="1" customWidth="1"/>
    <col min="16137" max="16137" width="3.7109375" style="525" customWidth="1"/>
    <col min="16138" max="16138" width="3.85546875" style="525" customWidth="1"/>
    <col min="16139" max="16139" width="3.7109375" style="525" customWidth="1"/>
    <col min="16140" max="16140" width="12.7109375" style="525" customWidth="1"/>
    <col min="16141" max="16141" width="52.7109375" style="525" customWidth="1"/>
    <col min="16142" max="16145" width="0" style="525" hidden="1" customWidth="1"/>
    <col min="16146" max="16146" width="12.28515625" style="525" customWidth="1"/>
    <col min="16147" max="16147" width="6.42578125" style="525" customWidth="1"/>
    <col min="16148" max="16148" width="12.28515625" style="525" customWidth="1"/>
    <col min="16149" max="16149" width="0" style="525" hidden="1" customWidth="1"/>
    <col min="16150" max="16150" width="3.7109375" style="525" customWidth="1"/>
    <col min="16151" max="16151" width="11.140625" style="525" bestFit="1" customWidth="1"/>
    <col min="16152" max="16153" width="10.5703125" style="525"/>
    <col min="16154" max="16154" width="11.140625" style="525" customWidth="1"/>
    <col min="16155" max="16384" width="10.5703125" style="525"/>
  </cols>
  <sheetData>
    <row r="1" spans="1:34" hidden="1">
      <c r="Q1" s="585"/>
      <c r="R1" s="585"/>
    </row>
    <row r="2" spans="1:34" hidden="1">
      <c r="U2" s="585"/>
    </row>
    <row r="3" spans="1:34" hidden="1"/>
    <row r="4" spans="1:34" ht="3" customHeight="1">
      <c r="J4" s="531"/>
      <c r="K4" s="531"/>
      <c r="L4" s="526"/>
      <c r="M4" s="526"/>
      <c r="N4" s="526"/>
      <c r="O4" s="534"/>
      <c r="P4" s="534"/>
      <c r="Q4" s="534"/>
      <c r="R4" s="534"/>
      <c r="S4" s="534"/>
      <c r="T4" s="534"/>
      <c r="U4" s="534"/>
    </row>
    <row r="5" spans="1:34" ht="22.5" customHeight="1">
      <c r="J5" s="531"/>
      <c r="K5" s="531"/>
      <c r="L5" s="1215" t="s">
        <v>631</v>
      </c>
      <c r="M5" s="1215"/>
      <c r="N5" s="1215"/>
      <c r="O5" s="1215"/>
      <c r="P5" s="1215"/>
      <c r="Q5" s="1215"/>
      <c r="R5" s="1215"/>
      <c r="S5" s="1215"/>
      <c r="T5" s="1215"/>
      <c r="U5" s="666"/>
    </row>
    <row r="6" spans="1:34" ht="3" customHeight="1">
      <c r="J6" s="531"/>
      <c r="K6" s="531"/>
      <c r="L6" s="526"/>
      <c r="M6" s="526"/>
      <c r="N6" s="526"/>
      <c r="O6" s="530"/>
      <c r="P6" s="530"/>
      <c r="Q6" s="530"/>
      <c r="R6" s="530"/>
      <c r="S6" s="530"/>
      <c r="T6" s="530"/>
      <c r="U6" s="530"/>
      <c r="V6" s="534"/>
    </row>
    <row r="7" spans="1:34" s="801" customFormat="1" ht="22.5">
      <c r="A7" s="810"/>
      <c r="B7" s="810"/>
      <c r="C7" s="810"/>
      <c r="D7" s="810"/>
      <c r="E7" s="810"/>
      <c r="F7" s="810"/>
      <c r="G7" s="809"/>
      <c r="H7" s="809"/>
      <c r="I7" s="689"/>
      <c r="J7" s="688"/>
      <c r="K7" s="688"/>
      <c r="L7" s="756"/>
      <c r="M7" s="619" t="s">
        <v>744</v>
      </c>
      <c r="N7" s="756"/>
      <c r="O7" s="1236" t="s">
        <v>85</v>
      </c>
      <c r="P7" s="1236"/>
      <c r="Q7" s="757"/>
      <c r="R7" s="757"/>
      <c r="S7" s="757"/>
      <c r="T7" s="757"/>
      <c r="U7" s="769"/>
      <c r="V7" s="806"/>
      <c r="X7" s="810"/>
      <c r="Y7" s="810"/>
      <c r="Z7" s="810"/>
      <c r="AA7" s="810"/>
      <c r="AB7" s="810"/>
      <c r="AC7" s="810"/>
      <c r="AD7" s="810"/>
      <c r="AE7" s="810"/>
      <c r="AF7" s="810"/>
      <c r="AG7" s="810"/>
      <c r="AH7" s="810"/>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592"/>
      <c r="B9" s="592"/>
      <c r="C9" s="592"/>
      <c r="D9" s="592"/>
      <c r="E9" s="592"/>
      <c r="F9" s="592"/>
      <c r="G9" s="592"/>
      <c r="H9" s="592"/>
      <c r="L9" s="501"/>
      <c r="M9" s="619" t="s">
        <v>502</v>
      </c>
      <c r="N9" s="668"/>
      <c r="O9" s="1221" t="str">
        <f>IF(NameOrPr_ch="",IF(NameOrPr="","",NameOrPr),NameOrPr_ch)</f>
        <v>Государственная служба Чувашской Республики по конкурентной политике и тарифам</v>
      </c>
      <c r="P9" s="1221"/>
      <c r="Q9" s="1221"/>
      <c r="R9" s="1221"/>
      <c r="S9" s="1221"/>
      <c r="T9" s="1221"/>
      <c r="U9" s="584"/>
      <c r="V9" s="584"/>
      <c r="W9" s="521"/>
      <c r="X9" s="592"/>
      <c r="Y9" s="592"/>
      <c r="Z9" s="592"/>
      <c r="AA9" s="592"/>
      <c r="AB9" s="592"/>
      <c r="AC9" s="592"/>
      <c r="AD9" s="592"/>
      <c r="AE9" s="592"/>
      <c r="AF9" s="592"/>
      <c r="AG9" s="592"/>
      <c r="AH9" s="592"/>
    </row>
    <row r="10" spans="1:34" s="572" customFormat="1" ht="18.75">
      <c r="A10" s="592"/>
      <c r="B10" s="592"/>
      <c r="C10" s="592"/>
      <c r="D10" s="592"/>
      <c r="E10" s="592"/>
      <c r="F10" s="592"/>
      <c r="G10" s="592"/>
      <c r="H10" s="592"/>
      <c r="L10" s="501"/>
      <c r="M10" s="619" t="s">
        <v>596</v>
      </c>
      <c r="N10" s="668"/>
      <c r="O10" s="1221" t="str">
        <f>IF(datePr_ch="",IF(datePr="","",datePr),datePr_ch)</f>
        <v>24.11.2020</v>
      </c>
      <c r="P10" s="1221"/>
      <c r="Q10" s="1221"/>
      <c r="R10" s="1221"/>
      <c r="S10" s="1221"/>
      <c r="T10" s="1221"/>
      <c r="U10" s="584"/>
      <c r="V10" s="584"/>
      <c r="W10" s="521"/>
      <c r="X10" s="592"/>
      <c r="Y10" s="592"/>
      <c r="Z10" s="592"/>
      <c r="AA10" s="592"/>
      <c r="AB10" s="592"/>
      <c r="AC10" s="592"/>
      <c r="AD10" s="592"/>
      <c r="AE10" s="592"/>
      <c r="AF10" s="592"/>
      <c r="AG10" s="592"/>
      <c r="AH10" s="592"/>
    </row>
    <row r="11" spans="1:34" s="572" customFormat="1" ht="18.75">
      <c r="A11" s="592"/>
      <c r="B11" s="592"/>
      <c r="C11" s="592"/>
      <c r="D11" s="592"/>
      <c r="E11" s="592"/>
      <c r="F11" s="592"/>
      <c r="G11" s="592"/>
      <c r="H11" s="592"/>
      <c r="L11" s="554"/>
      <c r="M11" s="619" t="s">
        <v>595</v>
      </c>
      <c r="N11" s="668"/>
      <c r="O11" s="1221" t="str">
        <f>IF(numberPr_ch="",IF(numberPr="","",numberPr),numberPr_ch)</f>
        <v>44-22/тп</v>
      </c>
      <c r="P11" s="1221"/>
      <c r="Q11" s="1221"/>
      <c r="R11" s="1221"/>
      <c r="S11" s="1221"/>
      <c r="T11" s="1221"/>
      <c r="U11" s="584"/>
      <c r="V11" s="584"/>
      <c r="W11" s="521"/>
      <c r="X11" s="592"/>
      <c r="Y11" s="592"/>
      <c r="Z11" s="592"/>
      <c r="AA11" s="592"/>
      <c r="AB11" s="592"/>
      <c r="AC11" s="592"/>
      <c r="AD11" s="592"/>
      <c r="AE11" s="592"/>
      <c r="AF11" s="592"/>
      <c r="AG11" s="592"/>
      <c r="AH11" s="592"/>
    </row>
    <row r="12" spans="1:34" s="572" customFormat="1" ht="18.75">
      <c r="A12" s="592"/>
      <c r="B12" s="592"/>
      <c r="C12" s="592"/>
      <c r="D12" s="592"/>
      <c r="E12" s="592"/>
      <c r="F12" s="592"/>
      <c r="G12" s="592"/>
      <c r="H12" s="592"/>
      <c r="L12" s="554"/>
      <c r="M12" s="619" t="s">
        <v>501</v>
      </c>
      <c r="N12" s="668"/>
      <c r="O12" s="1221" t="str">
        <f>IF(IstPub_ch="",IF(IstPub="","",IstPub),IstPub_ch)</f>
        <v>http://publication.pravo.gov.ru/Document/View/2101202012140001</v>
      </c>
      <c r="P12" s="1221"/>
      <c r="Q12" s="1221"/>
      <c r="R12" s="1221"/>
      <c r="S12" s="1221"/>
      <c r="T12" s="1221"/>
      <c r="U12" s="584"/>
      <c r="V12" s="584"/>
      <c r="W12" s="521"/>
      <c r="X12" s="592"/>
      <c r="Y12" s="592"/>
      <c r="Z12" s="592"/>
      <c r="AA12" s="592"/>
      <c r="AB12" s="592"/>
      <c r="AC12" s="592"/>
      <c r="AD12" s="592"/>
      <c r="AE12" s="592"/>
      <c r="AF12" s="592"/>
      <c r="AG12" s="592"/>
      <c r="AH12" s="592"/>
    </row>
    <row r="13" spans="1:34" s="572" customFormat="1" ht="11.25" hidden="1">
      <c r="A13" s="592"/>
      <c r="B13" s="592"/>
      <c r="C13" s="592"/>
      <c r="D13" s="592"/>
      <c r="E13" s="592"/>
      <c r="F13" s="592"/>
      <c r="G13" s="592"/>
      <c r="H13" s="592"/>
      <c r="L13" s="1216"/>
      <c r="M13" s="1216"/>
      <c r="N13" s="568"/>
      <c r="O13" s="584"/>
      <c r="P13" s="584"/>
      <c r="Q13" s="584"/>
      <c r="R13" s="584"/>
      <c r="S13" s="584"/>
      <c r="T13" s="584"/>
      <c r="U13" s="590" t="s">
        <v>373</v>
      </c>
      <c r="X13" s="592"/>
      <c r="Y13" s="592"/>
      <c r="Z13" s="592"/>
      <c r="AA13" s="592"/>
      <c r="AB13" s="592"/>
      <c r="AC13" s="592"/>
      <c r="AD13" s="592"/>
      <c r="AE13" s="592"/>
      <c r="AF13" s="592"/>
      <c r="AG13" s="592"/>
      <c r="AH13" s="592"/>
    </row>
    <row r="14" spans="1:34">
      <c r="J14" s="531"/>
      <c r="K14" s="531"/>
      <c r="L14" s="526"/>
      <c r="M14" s="526"/>
      <c r="N14" s="504"/>
      <c r="O14" s="1222"/>
      <c r="P14" s="1222"/>
      <c r="Q14" s="1222"/>
      <c r="R14" s="1222"/>
      <c r="S14" s="1222"/>
      <c r="T14" s="1222"/>
      <c r="U14" s="1222"/>
    </row>
    <row r="15" spans="1:34">
      <c r="J15" s="531"/>
      <c r="K15" s="531"/>
      <c r="L15" s="1158" t="s">
        <v>454</v>
      </c>
      <c r="M15" s="1158"/>
      <c r="N15" s="1158"/>
      <c r="O15" s="1158"/>
      <c r="P15" s="1158"/>
      <c r="Q15" s="1158"/>
      <c r="R15" s="1158"/>
      <c r="S15" s="1158"/>
      <c r="T15" s="1158"/>
      <c r="U15" s="1158"/>
      <c r="V15" s="1158"/>
      <c r="W15" s="1158" t="s">
        <v>455</v>
      </c>
    </row>
    <row r="16" spans="1:34" ht="14.25" customHeight="1">
      <c r="J16" s="531"/>
      <c r="K16" s="531"/>
      <c r="L16" s="1228" t="s">
        <v>92</v>
      </c>
      <c r="M16" s="1228" t="s">
        <v>639</v>
      </c>
      <c r="N16" s="663"/>
      <c r="O16" s="1229" t="s">
        <v>641</v>
      </c>
      <c r="P16" s="1230"/>
      <c r="Q16" s="1230"/>
      <c r="R16" s="1230"/>
      <c r="S16" s="1230"/>
      <c r="T16" s="1231"/>
      <c r="U16" s="1212" t="s">
        <v>341</v>
      </c>
      <c r="V16" s="1225" t="s">
        <v>275</v>
      </c>
      <c r="W16" s="1158"/>
    </row>
    <row r="17" spans="1:36" ht="14.25" customHeight="1">
      <c r="J17" s="531"/>
      <c r="K17" s="531"/>
      <c r="L17" s="1228"/>
      <c r="M17" s="1228"/>
      <c r="N17" s="664"/>
      <c r="O17" s="1234" t="s">
        <v>605</v>
      </c>
      <c r="P17" s="1232" t="s">
        <v>271</v>
      </c>
      <c r="Q17" s="1233"/>
      <c r="R17" s="1209" t="s">
        <v>654</v>
      </c>
      <c r="S17" s="1210"/>
      <c r="T17" s="1211"/>
      <c r="U17" s="1213"/>
      <c r="V17" s="1226"/>
      <c r="W17" s="1158"/>
    </row>
    <row r="18" spans="1:36" ht="33.75" customHeight="1">
      <c r="J18" s="531"/>
      <c r="K18" s="531"/>
      <c r="L18" s="1228"/>
      <c r="M18" s="1228"/>
      <c r="N18" s="665"/>
      <c r="O18" s="1235"/>
      <c r="P18" s="537" t="s">
        <v>606</v>
      </c>
      <c r="Q18" s="537" t="s">
        <v>6</v>
      </c>
      <c r="R18" s="538" t="s">
        <v>274</v>
      </c>
      <c r="S18" s="1223" t="s">
        <v>273</v>
      </c>
      <c r="T18" s="1224"/>
      <c r="U18" s="1214"/>
      <c r="V18" s="1227"/>
      <c r="W18" s="1158"/>
    </row>
    <row r="19" spans="1:36">
      <c r="J19" s="531"/>
      <c r="K19" s="571">
        <v>1</v>
      </c>
      <c r="L19" s="649" t="s">
        <v>93</v>
      </c>
      <c r="M19" s="649" t="s">
        <v>49</v>
      </c>
      <c r="N19" s="651" t="str">
        <f ca="1">OFFSET(N19,0,-1)</f>
        <v>2</v>
      </c>
      <c r="O19" s="650">
        <f ca="1">OFFSET(O19,0,-1)+1</f>
        <v>3</v>
      </c>
      <c r="P19" s="650">
        <f ca="1">OFFSET(P19,0,-1)+1</f>
        <v>4</v>
      </c>
      <c r="Q19" s="650">
        <f ca="1">OFFSET(Q19,0,-1)+1</f>
        <v>5</v>
      </c>
      <c r="R19" s="650">
        <f ca="1">OFFSET(R19,0,-1)+1</f>
        <v>6</v>
      </c>
      <c r="S19" s="1217">
        <f ca="1">OFFSET(S19,0,-1)+1</f>
        <v>7</v>
      </c>
      <c r="T19" s="1217"/>
      <c r="U19" s="650">
        <f ca="1">OFFSET(U19,0,-2)+1</f>
        <v>8</v>
      </c>
      <c r="V19" s="651">
        <f ca="1">OFFSET(V19,0,-1)</f>
        <v>8</v>
      </c>
      <c r="W19" s="650">
        <f ca="1">OFFSET(W19,0,-1)+1</f>
        <v>9</v>
      </c>
    </row>
    <row r="20" spans="1:36" ht="22.5">
      <c r="A20" s="1201">
        <v>1</v>
      </c>
      <c r="B20" s="885"/>
      <c r="C20" s="885"/>
      <c r="D20" s="885"/>
      <c r="E20" s="886"/>
      <c r="F20" s="887"/>
      <c r="G20" s="887"/>
      <c r="H20" s="887"/>
      <c r="I20" s="888"/>
      <c r="J20" s="883"/>
      <c r="K20" s="890"/>
      <c r="L20" s="595">
        <f>mergeValue(A20)</f>
        <v>1</v>
      </c>
      <c r="M20" s="643" t="s">
        <v>20</v>
      </c>
      <c r="N20" s="648"/>
      <c r="O20" s="1202"/>
      <c r="P20" s="1202"/>
      <c r="Q20" s="1202"/>
      <c r="R20" s="1202"/>
      <c r="S20" s="1202"/>
      <c r="T20" s="1202"/>
      <c r="U20" s="1202"/>
      <c r="V20" s="1202"/>
      <c r="W20" s="632" t="s">
        <v>476</v>
      </c>
      <c r="Y20" s="591"/>
      <c r="Z20" s="591" t="str">
        <f t="shared" ref="Z20:Z33" si="0">IF(M20="","",M20 )</f>
        <v>Наименование тарифа</v>
      </c>
      <c r="AA20" s="591"/>
      <c r="AB20" s="591"/>
      <c r="AC20" s="591"/>
      <c r="AI20" s="587"/>
      <c r="AJ20" s="587"/>
    </row>
    <row r="21" spans="1:36" ht="22.5">
      <c r="A21" s="1201"/>
      <c r="B21" s="1201">
        <v>1</v>
      </c>
      <c r="C21" s="885"/>
      <c r="D21" s="885"/>
      <c r="E21" s="887"/>
      <c r="F21" s="887"/>
      <c r="G21" s="887"/>
      <c r="H21" s="887"/>
      <c r="I21" s="882"/>
      <c r="J21" s="881"/>
      <c r="K21" s="884"/>
      <c r="L21" s="595" t="str">
        <f>mergeValue(A21) &amp;"."&amp; mergeValue(B21)</f>
        <v>1.1</v>
      </c>
      <c r="M21" s="548" t="s">
        <v>16</v>
      </c>
      <c r="N21" s="648"/>
      <c r="O21" s="1202"/>
      <c r="P21" s="1202"/>
      <c r="Q21" s="1202"/>
      <c r="R21" s="1202"/>
      <c r="S21" s="1202"/>
      <c r="T21" s="1202"/>
      <c r="U21" s="1202"/>
      <c r="V21" s="1202"/>
      <c r="W21" s="632" t="s">
        <v>477</v>
      </c>
      <c r="Y21" s="591"/>
      <c r="Z21" s="591" t="str">
        <f t="shared" si="0"/>
        <v>Территория действия тарифа</v>
      </c>
      <c r="AA21" s="591"/>
      <c r="AB21" s="591"/>
      <c r="AC21" s="591"/>
      <c r="AI21" s="587"/>
      <c r="AJ21" s="587"/>
    </row>
    <row r="22" spans="1:36" ht="22.5">
      <c r="A22" s="1201"/>
      <c r="B22" s="1201"/>
      <c r="C22" s="1201">
        <v>1</v>
      </c>
      <c r="D22" s="885"/>
      <c r="E22" s="887"/>
      <c r="F22" s="887"/>
      <c r="G22" s="887"/>
      <c r="H22" s="887"/>
      <c r="I22" s="889"/>
      <c r="J22" s="881"/>
      <c r="K22" s="884"/>
      <c r="L22" s="595" t="str">
        <f>mergeValue(A22) &amp;"."&amp; mergeValue(B22)&amp;"."&amp; mergeValue(C22)</f>
        <v>1.1.1</v>
      </c>
      <c r="M22" s="549" t="s">
        <v>7</v>
      </c>
      <c r="N22" s="648"/>
      <c r="O22" s="1202"/>
      <c r="P22" s="1202"/>
      <c r="Q22" s="1202"/>
      <c r="R22" s="1202"/>
      <c r="S22" s="1202"/>
      <c r="T22" s="1202"/>
      <c r="U22" s="1202"/>
      <c r="V22" s="1202"/>
      <c r="W22" s="632" t="s">
        <v>633</v>
      </c>
      <c r="Y22" s="591"/>
      <c r="Z22" s="591" t="str">
        <f t="shared" si="0"/>
        <v xml:space="preserve">Наименование системы теплоснабжения </v>
      </c>
      <c r="AA22" s="591"/>
      <c r="AB22" s="591"/>
      <c r="AC22" s="591"/>
      <c r="AI22" s="587"/>
      <c r="AJ22" s="587"/>
    </row>
    <row r="23" spans="1:36" ht="22.5">
      <c r="A23" s="1201"/>
      <c r="B23" s="1201"/>
      <c r="C23" s="1201"/>
      <c r="D23" s="1201">
        <v>1</v>
      </c>
      <c r="E23" s="887"/>
      <c r="F23" s="887"/>
      <c r="G23" s="887"/>
      <c r="H23" s="887"/>
      <c r="I23" s="889"/>
      <c r="J23" s="881"/>
      <c r="K23" s="884"/>
      <c r="L23" s="595" t="str">
        <f>mergeValue(A23) &amp;"."&amp; mergeValue(B23)&amp;"."&amp; mergeValue(C23)&amp;"."&amp; mergeValue(D23)</f>
        <v>1.1.1.1</v>
      </c>
      <c r="M23" s="550" t="s">
        <v>22</v>
      </c>
      <c r="N23" s="648"/>
      <c r="O23" s="1202"/>
      <c r="P23" s="1202"/>
      <c r="Q23" s="1202"/>
      <c r="R23" s="1202"/>
      <c r="S23" s="1202"/>
      <c r="T23" s="1202"/>
      <c r="U23" s="1202"/>
      <c r="V23" s="1202"/>
      <c r="W23" s="632" t="s">
        <v>634</v>
      </c>
      <c r="Y23" s="591"/>
      <c r="Z23" s="591" t="str">
        <f t="shared" si="0"/>
        <v xml:space="preserve">Источник тепловой энергии  </v>
      </c>
      <c r="AA23" s="591"/>
      <c r="AB23" s="591"/>
      <c r="AC23" s="591"/>
      <c r="AI23" s="587"/>
      <c r="AJ23" s="587"/>
    </row>
    <row r="24" spans="1:36" ht="101.25">
      <c r="A24" s="1201"/>
      <c r="B24" s="1201"/>
      <c r="C24" s="1201"/>
      <c r="D24" s="1201"/>
      <c r="E24" s="1201">
        <v>1</v>
      </c>
      <c r="F24" s="887"/>
      <c r="G24" s="887"/>
      <c r="H24" s="885">
        <v>1</v>
      </c>
      <c r="I24" s="1201">
        <v>1</v>
      </c>
      <c r="J24" s="887"/>
      <c r="K24" s="892"/>
      <c r="L24" s="595" t="str">
        <f>mergeValue(A24) &amp;"."&amp; mergeValue(B24)&amp;"."&amp; mergeValue(C24)&amp;"."&amp; mergeValue(D24)&amp;"."&amp; mergeValue(E24)</f>
        <v>1.1.1.1.1</v>
      </c>
      <c r="M24" s="556" t="s">
        <v>9</v>
      </c>
      <c r="N24" s="648"/>
      <c r="O24" s="1203"/>
      <c r="P24" s="1203"/>
      <c r="Q24" s="1203"/>
      <c r="R24" s="1203"/>
      <c r="S24" s="1203"/>
      <c r="T24" s="1203"/>
      <c r="U24" s="1203"/>
      <c r="V24" s="1203"/>
      <c r="W24" s="632" t="s">
        <v>638</v>
      </c>
      <c r="Y24" s="591"/>
      <c r="Z24" s="591" t="str">
        <f t="shared" si="0"/>
        <v>Схема подключения теплопотребляющей установки к коллектору источника тепловой энергии</v>
      </c>
      <c r="AA24" s="591"/>
      <c r="AB24" s="591"/>
      <c r="AC24" s="591"/>
      <c r="AI24" s="587"/>
      <c r="AJ24" s="587"/>
    </row>
    <row r="25" spans="1:36" ht="90">
      <c r="A25" s="1201"/>
      <c r="B25" s="1201"/>
      <c r="C25" s="1201"/>
      <c r="D25" s="1201"/>
      <c r="E25" s="1201"/>
      <c r="F25" s="1201">
        <v>1</v>
      </c>
      <c r="G25" s="885"/>
      <c r="H25" s="885"/>
      <c r="I25" s="1201"/>
      <c r="J25" s="1201">
        <v>1</v>
      </c>
      <c r="K25" s="893"/>
      <c r="L25" s="595" t="str">
        <f>mergeValue(A25) &amp;"."&amp; mergeValue(B25)&amp;"."&amp; mergeValue(C25)&amp;"."&amp; mergeValue(D25)&amp;"."&amp; mergeValue(E25)&amp;"."&amp; mergeValue(F25)</f>
        <v>1.1.1.1.1.1</v>
      </c>
      <c r="M25" s="557" t="s">
        <v>10</v>
      </c>
      <c r="N25" s="648"/>
      <c r="O25" s="1204"/>
      <c r="P25" s="1205"/>
      <c r="Q25" s="1205"/>
      <c r="R25" s="1205"/>
      <c r="S25" s="1205"/>
      <c r="T25" s="1205"/>
      <c r="U25" s="1205"/>
      <c r="V25" s="1206"/>
      <c r="W25" s="632" t="s">
        <v>636</v>
      </c>
      <c r="Y25" s="591"/>
      <c r="Z25" s="591" t="str">
        <f t="shared" si="0"/>
        <v>Группа потребителей</v>
      </c>
      <c r="AA25" s="591"/>
      <c r="AB25" s="591"/>
      <c r="AC25" s="591"/>
      <c r="AI25" s="587"/>
      <c r="AJ25" s="587"/>
    </row>
    <row r="26" spans="1:36" ht="189" customHeight="1">
      <c r="A26" s="1201"/>
      <c r="B26" s="1201"/>
      <c r="C26" s="1201"/>
      <c r="D26" s="1201"/>
      <c r="E26" s="1201"/>
      <c r="F26" s="1201"/>
      <c r="G26" s="885">
        <v>1</v>
      </c>
      <c r="H26" s="885"/>
      <c r="I26" s="1201"/>
      <c r="J26" s="1201"/>
      <c r="K26" s="893">
        <v>1</v>
      </c>
      <c r="L26" s="595" t="str">
        <f>mergeValue(A26) &amp;"."&amp; mergeValue(B26)&amp;"."&amp; mergeValue(C26)&amp;"."&amp; mergeValue(D26)&amp;"."&amp; mergeValue(E26)&amp;"."&amp; mergeValue(F26)&amp;"."&amp; mergeValue(G26)</f>
        <v>1.1.1.1.1.1.1</v>
      </c>
      <c r="M26" s="1071"/>
      <c r="N26" s="648"/>
      <c r="O26" s="564"/>
      <c r="P26" s="564"/>
      <c r="Q26" s="1095"/>
      <c r="R26" s="1207"/>
      <c r="S26" s="1208" t="s">
        <v>84</v>
      </c>
      <c r="T26" s="1207"/>
      <c r="U26" s="1208" t="s">
        <v>85</v>
      </c>
      <c r="V26" s="564"/>
      <c r="W26" s="1218" t="s">
        <v>655</v>
      </c>
      <c r="X26" s="587" t="str">
        <f>strCheckDate(O27:V27)</f>
        <v/>
      </c>
      <c r="Y26" s="591"/>
      <c r="Z26" s="591" t="str">
        <f t="shared" si="0"/>
        <v/>
      </c>
      <c r="AA26" s="591"/>
      <c r="AB26" s="591"/>
      <c r="AC26" s="591"/>
      <c r="AI26" s="587"/>
      <c r="AJ26" s="587"/>
    </row>
    <row r="27" spans="1:36" ht="11.25" hidden="1">
      <c r="A27" s="1201"/>
      <c r="B27" s="1201"/>
      <c r="C27" s="1201"/>
      <c r="D27" s="1201"/>
      <c r="E27" s="1201"/>
      <c r="F27" s="1201"/>
      <c r="G27" s="885"/>
      <c r="H27" s="885"/>
      <c r="I27" s="1201"/>
      <c r="J27" s="1201"/>
      <c r="K27" s="893"/>
      <c r="L27" s="602"/>
      <c r="M27" s="648"/>
      <c r="N27" s="648"/>
      <c r="O27" s="564"/>
      <c r="P27" s="564"/>
      <c r="Q27" s="586" t="str">
        <f>R26 &amp; "-" &amp; T26</f>
        <v>-</v>
      </c>
      <c r="R27" s="1207"/>
      <c r="S27" s="1208"/>
      <c r="T27" s="1207"/>
      <c r="U27" s="1208"/>
      <c r="V27" s="564"/>
      <c r="W27" s="1219"/>
      <c r="Y27" s="591"/>
      <c r="Z27" s="591" t="str">
        <f t="shared" si="0"/>
        <v/>
      </c>
      <c r="AA27" s="591"/>
      <c r="AB27" s="591"/>
      <c r="AC27" s="591"/>
      <c r="AI27" s="587"/>
      <c r="AJ27" s="587"/>
    </row>
    <row r="28" spans="1:36" ht="15" customHeight="1">
      <c r="A28" s="1201"/>
      <c r="B28" s="1201"/>
      <c r="C28" s="1201"/>
      <c r="D28" s="1201"/>
      <c r="E28" s="1201"/>
      <c r="F28" s="1201"/>
      <c r="G28" s="887"/>
      <c r="H28" s="885"/>
      <c r="I28" s="1201"/>
      <c r="J28" s="1201"/>
      <c r="K28" s="892"/>
      <c r="L28" s="540"/>
      <c r="M28" s="559" t="s">
        <v>25</v>
      </c>
      <c r="N28" s="566"/>
      <c r="O28" s="566"/>
      <c r="P28" s="566"/>
      <c r="Q28" s="566"/>
      <c r="R28" s="566"/>
      <c r="S28" s="566"/>
      <c r="T28" s="566"/>
      <c r="U28" s="566"/>
      <c r="V28" s="562"/>
      <c r="W28" s="1220"/>
      <c r="Y28" s="591"/>
      <c r="Z28" s="591" t="str">
        <f t="shared" si="0"/>
        <v>Добавить вид теплоносителя (параметры теплоносителя)</v>
      </c>
      <c r="AA28" s="591"/>
      <c r="AB28" s="591"/>
      <c r="AC28" s="591"/>
      <c r="AI28" s="587"/>
      <c r="AJ28" s="587"/>
    </row>
    <row r="29" spans="1:36" ht="15" customHeight="1">
      <c r="A29" s="1201"/>
      <c r="B29" s="1201"/>
      <c r="C29" s="1201"/>
      <c r="D29" s="1201"/>
      <c r="E29" s="1201"/>
      <c r="F29" s="887"/>
      <c r="G29" s="887"/>
      <c r="H29" s="885"/>
      <c r="I29" s="1201"/>
      <c r="J29" s="887"/>
      <c r="K29" s="892"/>
      <c r="L29" s="540"/>
      <c r="M29" s="558" t="s">
        <v>11</v>
      </c>
      <c r="N29" s="566"/>
      <c r="O29" s="566"/>
      <c r="P29" s="566"/>
      <c r="Q29" s="566"/>
      <c r="R29" s="566"/>
      <c r="S29" s="566"/>
      <c r="T29" s="566"/>
      <c r="U29" s="565"/>
      <c r="V29" s="566"/>
      <c r="W29" s="667"/>
      <c r="Y29" s="591"/>
      <c r="Z29" s="591" t="str">
        <f t="shared" si="0"/>
        <v>Добавить группу потребителей</v>
      </c>
      <c r="AA29" s="591"/>
      <c r="AB29" s="591"/>
      <c r="AC29" s="591"/>
      <c r="AI29" s="587"/>
      <c r="AJ29" s="587"/>
    </row>
    <row r="30" spans="1:36" ht="15" customHeight="1">
      <c r="A30" s="1201"/>
      <c r="B30" s="1201"/>
      <c r="C30" s="1201"/>
      <c r="D30" s="1201"/>
      <c r="E30" s="891"/>
      <c r="F30" s="887"/>
      <c r="G30" s="887"/>
      <c r="H30" s="887"/>
      <c r="I30" s="883"/>
      <c r="J30" s="880"/>
      <c r="K30" s="890"/>
      <c r="L30" s="540"/>
      <c r="M30" s="553" t="s">
        <v>12</v>
      </c>
      <c r="N30" s="566"/>
      <c r="O30" s="566"/>
      <c r="P30" s="566"/>
      <c r="Q30" s="566"/>
      <c r="R30" s="566"/>
      <c r="S30" s="566"/>
      <c r="T30" s="566"/>
      <c r="U30" s="565"/>
      <c r="V30" s="566"/>
      <c r="W30" s="667"/>
      <c r="Y30" s="591"/>
      <c r="Z30" s="591" t="str">
        <f t="shared" si="0"/>
        <v>Добавить схему подключения</v>
      </c>
      <c r="AA30" s="591"/>
      <c r="AB30" s="591"/>
      <c r="AC30" s="591"/>
      <c r="AI30" s="587"/>
      <c r="AJ30" s="587"/>
    </row>
    <row r="31" spans="1:36" ht="15" customHeight="1">
      <c r="A31" s="1201"/>
      <c r="B31" s="1201"/>
      <c r="C31" s="1201"/>
      <c r="D31" s="891"/>
      <c r="E31" s="891"/>
      <c r="F31" s="887"/>
      <c r="G31" s="887"/>
      <c r="H31" s="887"/>
      <c r="I31" s="883"/>
      <c r="J31" s="880"/>
      <c r="K31" s="890"/>
      <c r="L31" s="540"/>
      <c r="M31" s="552" t="s">
        <v>17</v>
      </c>
      <c r="N31" s="566"/>
      <c r="O31" s="566"/>
      <c r="P31" s="566"/>
      <c r="Q31" s="566"/>
      <c r="R31" s="566"/>
      <c r="S31" s="566"/>
      <c r="T31" s="566"/>
      <c r="U31" s="565"/>
      <c r="V31" s="566"/>
      <c r="W31" s="667"/>
      <c r="Y31" s="591"/>
      <c r="Z31" s="591" t="str">
        <f t="shared" si="0"/>
        <v>Добавить источник тепловой энергии</v>
      </c>
      <c r="AA31" s="591"/>
      <c r="AB31" s="591"/>
      <c r="AC31" s="591"/>
      <c r="AI31" s="587"/>
      <c r="AJ31" s="587"/>
    </row>
    <row r="32" spans="1:36" ht="15" customHeight="1">
      <c r="A32" s="1201"/>
      <c r="B32" s="1201"/>
      <c r="C32" s="891"/>
      <c r="D32" s="891"/>
      <c r="E32" s="891"/>
      <c r="F32" s="891"/>
      <c r="G32" s="896"/>
      <c r="H32" s="883"/>
      <c r="I32" s="894"/>
      <c r="J32" s="880"/>
      <c r="K32" s="895"/>
      <c r="L32" s="540"/>
      <c r="M32" s="551" t="s">
        <v>18</v>
      </c>
      <c r="N32" s="566"/>
      <c r="O32" s="566"/>
      <c r="P32" s="566"/>
      <c r="Q32" s="566"/>
      <c r="R32" s="566"/>
      <c r="S32" s="566"/>
      <c r="T32" s="566"/>
      <c r="U32" s="565"/>
      <c r="V32" s="566"/>
      <c r="W32" s="667"/>
      <c r="Y32" s="591"/>
      <c r="Z32" s="591" t="str">
        <f t="shared" si="0"/>
        <v>Добавить наименование системы теплоснабжения</v>
      </c>
      <c r="AA32" s="591"/>
      <c r="AB32" s="591"/>
      <c r="AC32" s="591"/>
      <c r="AI32" s="587"/>
      <c r="AJ32" s="587"/>
    </row>
    <row r="33" spans="1:36" ht="15" customHeight="1">
      <c r="A33" s="1201"/>
      <c r="B33" s="891"/>
      <c r="C33" s="891"/>
      <c r="D33" s="891"/>
      <c r="E33" s="891"/>
      <c r="F33" s="891"/>
      <c r="G33" s="896"/>
      <c r="H33" s="883"/>
      <c r="I33" s="883"/>
      <c r="J33" s="880"/>
      <c r="K33" s="890"/>
      <c r="L33" s="540"/>
      <c r="M33" s="560" t="s">
        <v>19</v>
      </c>
      <c r="N33" s="566"/>
      <c r="O33" s="566"/>
      <c r="P33" s="566"/>
      <c r="Q33" s="566"/>
      <c r="R33" s="566"/>
      <c r="S33" s="566"/>
      <c r="T33" s="566"/>
      <c r="U33" s="565"/>
      <c r="V33" s="566"/>
      <c r="W33" s="667"/>
      <c r="Y33" s="591"/>
      <c r="Z33" s="591" t="str">
        <f t="shared" si="0"/>
        <v>Добавить территорию действия тарифа</v>
      </c>
      <c r="AA33" s="591"/>
      <c r="AB33" s="591"/>
      <c r="AC33" s="591"/>
      <c r="AI33" s="587"/>
      <c r="AJ33" s="587"/>
    </row>
    <row r="34" spans="1:36" s="524" customFormat="1" ht="15" customHeight="1">
      <c r="A34" s="879"/>
      <c r="B34" s="879"/>
      <c r="C34" s="879"/>
      <c r="D34" s="879"/>
      <c r="E34" s="879"/>
      <c r="F34" s="879"/>
      <c r="G34" s="879"/>
      <c r="H34" s="879"/>
      <c r="I34" s="879"/>
      <c r="J34" s="879"/>
      <c r="K34" s="879"/>
      <c r="L34" s="494"/>
      <c r="M34" s="567" t="s">
        <v>309</v>
      </c>
      <c r="N34" s="566"/>
      <c r="O34" s="566"/>
      <c r="P34" s="566"/>
      <c r="Q34" s="566"/>
      <c r="R34" s="566"/>
      <c r="S34" s="566"/>
      <c r="T34" s="566"/>
      <c r="U34" s="565"/>
      <c r="V34" s="566"/>
      <c r="W34" s="667"/>
      <c r="X34" s="589"/>
      <c r="Y34" s="589"/>
      <c r="Z34" s="589"/>
      <c r="AA34" s="589"/>
      <c r="AB34" s="589"/>
      <c r="AC34" s="589"/>
      <c r="AD34" s="589"/>
      <c r="AE34" s="589"/>
      <c r="AF34" s="589"/>
      <c r="AG34" s="589"/>
      <c r="AH34" s="589"/>
    </row>
    <row r="35" spans="1:36" ht="11.25">
      <c r="A35" s="525"/>
      <c r="B35" s="525"/>
      <c r="C35" s="525"/>
      <c r="D35" s="525"/>
      <c r="E35" s="525"/>
      <c r="F35" s="525"/>
      <c r="G35" s="525"/>
      <c r="H35" s="525"/>
      <c r="I35" s="525"/>
      <c r="J35" s="525"/>
      <c r="K35" s="525"/>
      <c r="X35" s="525"/>
      <c r="Y35" s="525"/>
      <c r="Z35" s="525"/>
      <c r="AA35" s="525"/>
      <c r="AB35" s="525"/>
      <c r="AC35" s="525"/>
      <c r="AD35" s="525"/>
      <c r="AE35" s="525"/>
      <c r="AF35" s="525"/>
      <c r="AG35" s="525"/>
      <c r="AH35" s="525"/>
    </row>
    <row r="36" spans="1:36" ht="105.75" customHeight="1">
      <c r="L36" s="1">
        <v>1</v>
      </c>
      <c r="M36" s="1194" t="s">
        <v>632</v>
      </c>
      <c r="N36" s="1194"/>
      <c r="O36" s="1194"/>
      <c r="P36" s="1194"/>
      <c r="Q36" s="1194"/>
      <c r="R36" s="1194"/>
      <c r="S36" s="1194"/>
      <c r="T36" s="1194"/>
      <c r="U36" s="1194"/>
      <c r="V36" s="1194"/>
      <c r="W36" s="1194"/>
    </row>
  </sheetData>
  <sheetProtection password="FA9C" sheet="1" objects="1" scenarios="1" formatColumns="0" formatRows="0"/>
  <dataConsolidate leftLabels="1" link="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9" hidden="1" customWidth="1"/>
    <col min="2" max="4" width="3.7109375" style="810" hidden="1" customWidth="1"/>
    <col min="5" max="5" width="3.7109375" style="811" customWidth="1"/>
    <col min="6" max="6" width="9.7109375" style="801" customWidth="1"/>
    <col min="7" max="7" width="37.7109375" style="801" customWidth="1"/>
    <col min="8" max="8" width="66.85546875" style="801" customWidth="1"/>
    <col min="9" max="9" width="115.7109375" style="801" customWidth="1"/>
    <col min="10" max="11" width="10.5703125" style="810"/>
    <col min="12" max="12" width="11.140625" style="810" customWidth="1"/>
    <col min="13" max="20" width="10.5703125" style="810"/>
    <col min="21" max="16384" width="10.5703125" style="801"/>
  </cols>
  <sheetData>
    <row r="1" spans="1:20" ht="3" customHeight="1">
      <c r="A1" s="809" t="s">
        <v>50</v>
      </c>
    </row>
    <row r="2" spans="1:20" ht="22.5">
      <c r="F2" s="1195" t="s">
        <v>491</v>
      </c>
      <c r="G2" s="1196"/>
      <c r="H2" s="1197"/>
      <c r="I2" s="808"/>
    </row>
    <row r="3" spans="1:20" ht="3" customHeight="1"/>
    <row r="4" spans="1:20" s="572" customFormat="1" ht="11.25">
      <c r="A4" s="773"/>
      <c r="B4" s="773"/>
      <c r="C4" s="773"/>
      <c r="D4" s="773"/>
      <c r="F4" s="1158" t="s">
        <v>454</v>
      </c>
      <c r="G4" s="1158"/>
      <c r="H4" s="1158"/>
      <c r="I4" s="1198" t="s">
        <v>455</v>
      </c>
      <c r="J4" s="773"/>
      <c r="K4" s="773"/>
      <c r="L4" s="773"/>
      <c r="M4" s="773"/>
      <c r="N4" s="773"/>
      <c r="O4" s="773"/>
      <c r="P4" s="773"/>
      <c r="Q4" s="773"/>
      <c r="R4" s="773"/>
      <c r="S4" s="773"/>
      <c r="T4" s="773"/>
    </row>
    <row r="5" spans="1:20" s="572" customFormat="1" ht="11.25" customHeight="1">
      <c r="A5" s="773"/>
      <c r="B5" s="773"/>
      <c r="C5" s="773"/>
      <c r="D5" s="773"/>
      <c r="F5" s="778" t="s">
        <v>92</v>
      </c>
      <c r="G5" s="812" t="s">
        <v>457</v>
      </c>
      <c r="H5" s="803" t="s">
        <v>442</v>
      </c>
      <c r="I5" s="1198"/>
      <c r="J5" s="773"/>
      <c r="K5" s="773"/>
      <c r="L5" s="773"/>
      <c r="M5" s="773"/>
      <c r="N5" s="773"/>
      <c r="O5" s="773"/>
      <c r="P5" s="773"/>
      <c r="Q5" s="773"/>
      <c r="R5" s="773"/>
      <c r="S5" s="773"/>
      <c r="T5" s="773"/>
    </row>
    <row r="6" spans="1:20" s="572" customFormat="1" ht="12" customHeight="1">
      <c r="A6" s="773"/>
      <c r="B6" s="773"/>
      <c r="C6" s="773"/>
      <c r="D6" s="773"/>
      <c r="F6" s="813" t="s">
        <v>93</v>
      </c>
      <c r="G6" s="814">
        <v>2</v>
      </c>
      <c r="H6" s="815">
        <v>3</v>
      </c>
      <c r="I6" s="610">
        <v>4</v>
      </c>
      <c r="J6" s="773">
        <v>4</v>
      </c>
      <c r="K6" s="773"/>
      <c r="L6" s="773"/>
      <c r="M6" s="773"/>
      <c r="N6" s="773"/>
      <c r="O6" s="773"/>
      <c r="P6" s="773"/>
      <c r="Q6" s="773"/>
      <c r="R6" s="773"/>
      <c r="S6" s="773"/>
      <c r="T6" s="773"/>
    </row>
    <row r="7" spans="1:20" s="572" customFormat="1" ht="18.75">
      <c r="A7" s="773"/>
      <c r="B7" s="773"/>
      <c r="C7" s="773"/>
      <c r="D7" s="773"/>
      <c r="F7" s="816">
        <v>1</v>
      </c>
      <c r="G7" s="817" t="s">
        <v>492</v>
      </c>
      <c r="H7" s="807" t="str">
        <f>IF(dateCh="","",dateCh)</f>
        <v>14.12.2020</v>
      </c>
      <c r="I7" s="818" t="s">
        <v>493</v>
      </c>
      <c r="J7" s="617"/>
      <c r="K7" s="773"/>
      <c r="L7" s="773"/>
      <c r="M7" s="773"/>
      <c r="N7" s="773"/>
      <c r="O7" s="773"/>
      <c r="P7" s="773"/>
      <c r="Q7" s="773"/>
      <c r="R7" s="773"/>
      <c r="S7" s="773"/>
      <c r="T7" s="773"/>
    </row>
    <row r="8" spans="1:20" s="572" customFormat="1" ht="45">
      <c r="A8" s="1199">
        <v>1</v>
      </c>
      <c r="B8" s="773"/>
      <c r="C8" s="773"/>
      <c r="D8" s="773"/>
      <c r="F8" s="816" t="str">
        <f>"2." &amp;mergeValue(A8)</f>
        <v>2.1</v>
      </c>
      <c r="G8" s="817" t="s">
        <v>494</v>
      </c>
      <c r="H8" s="807"/>
      <c r="I8" s="818" t="s">
        <v>590</v>
      </c>
      <c r="J8" s="617"/>
      <c r="K8" s="773"/>
      <c r="L8" s="773"/>
      <c r="M8" s="773"/>
      <c r="N8" s="773"/>
      <c r="O8" s="773"/>
      <c r="P8" s="773"/>
      <c r="Q8" s="773"/>
      <c r="R8" s="773"/>
      <c r="S8" s="773"/>
      <c r="T8" s="773"/>
    </row>
    <row r="9" spans="1:20" s="572" customFormat="1" ht="22.5">
      <c r="A9" s="1199"/>
      <c r="B9" s="773"/>
      <c r="C9" s="773"/>
      <c r="D9" s="773"/>
      <c r="F9" s="816" t="str">
        <f>"3." &amp;mergeValue(A9)</f>
        <v>3.1</v>
      </c>
      <c r="G9" s="817" t="s">
        <v>495</v>
      </c>
      <c r="H9" s="807"/>
      <c r="I9" s="818" t="s">
        <v>588</v>
      </c>
      <c r="J9" s="617"/>
      <c r="K9" s="773"/>
      <c r="L9" s="773"/>
      <c r="M9" s="773"/>
      <c r="N9" s="773"/>
      <c r="O9" s="773"/>
      <c r="P9" s="773"/>
      <c r="Q9" s="773"/>
      <c r="R9" s="773"/>
      <c r="S9" s="773"/>
      <c r="T9" s="773"/>
    </row>
    <row r="10" spans="1:20" s="572" customFormat="1" ht="22.5">
      <c r="A10" s="1199"/>
      <c r="B10" s="773"/>
      <c r="C10" s="773"/>
      <c r="D10" s="773"/>
      <c r="F10" s="816" t="str">
        <f>"4."&amp;mergeValue(A10)</f>
        <v>4.1</v>
      </c>
      <c r="G10" s="817" t="s">
        <v>496</v>
      </c>
      <c r="H10" s="803" t="s">
        <v>458</v>
      </c>
      <c r="I10" s="818"/>
      <c r="J10" s="617"/>
      <c r="K10" s="773"/>
      <c r="L10" s="773"/>
      <c r="M10" s="773"/>
      <c r="N10" s="773"/>
      <c r="O10" s="773"/>
      <c r="P10" s="773"/>
      <c r="Q10" s="773"/>
      <c r="R10" s="773"/>
      <c r="S10" s="773"/>
      <c r="T10" s="773"/>
    </row>
    <row r="11" spans="1:20" s="572" customFormat="1" ht="18.75">
      <c r="A11" s="1199"/>
      <c r="B11" s="1199">
        <v>1</v>
      </c>
      <c r="C11" s="779"/>
      <c r="D11" s="779"/>
      <c r="F11" s="816" t="str">
        <f>"4."&amp;mergeValue(A11) &amp;"."&amp;mergeValue(B11)</f>
        <v>4.1.1</v>
      </c>
      <c r="G11" s="832" t="s">
        <v>592</v>
      </c>
      <c r="H11" s="807" t="str">
        <f>IF(region_name="","",region_name)</f>
        <v>Чувашская республика</v>
      </c>
      <c r="I11" s="818" t="s">
        <v>499</v>
      </c>
      <c r="J11" s="617"/>
      <c r="K11" s="773"/>
      <c r="L11" s="773"/>
      <c r="M11" s="773"/>
      <c r="N11" s="773"/>
      <c r="O11" s="773"/>
      <c r="P11" s="773"/>
      <c r="Q11" s="773"/>
      <c r="R11" s="773"/>
      <c r="S11" s="773"/>
      <c r="T11" s="773"/>
    </row>
    <row r="12" spans="1:20" s="572" customFormat="1" ht="22.5">
      <c r="A12" s="1199"/>
      <c r="B12" s="1199"/>
      <c r="C12" s="1199">
        <v>1</v>
      </c>
      <c r="D12" s="779"/>
      <c r="F12" s="816" t="str">
        <f>"4."&amp;mergeValue(A12) &amp;"."&amp;mergeValue(B12)&amp;"."&amp;mergeValue(C12)</f>
        <v>4.1.1.1</v>
      </c>
      <c r="G12" s="819" t="s">
        <v>497</v>
      </c>
      <c r="H12" s="807"/>
      <c r="I12" s="818" t="s">
        <v>500</v>
      </c>
      <c r="J12" s="617"/>
      <c r="K12" s="773"/>
      <c r="L12" s="773"/>
      <c r="M12" s="773"/>
      <c r="N12" s="773"/>
      <c r="O12" s="773"/>
      <c r="P12" s="773"/>
      <c r="Q12" s="773"/>
      <c r="R12" s="773"/>
      <c r="S12" s="773"/>
      <c r="T12" s="773"/>
    </row>
    <row r="13" spans="1:20" s="572" customFormat="1" ht="39" customHeight="1">
      <c r="A13" s="1199"/>
      <c r="B13" s="1199"/>
      <c r="C13" s="1199"/>
      <c r="D13" s="779">
        <v>1</v>
      </c>
      <c r="F13" s="816" t="str">
        <f>"4."&amp;mergeValue(A13) &amp;"."&amp;mergeValue(B13)&amp;"."&amp;mergeValue(C13)&amp;"."&amp;mergeValue(D13)</f>
        <v>4.1.1.1.1</v>
      </c>
      <c r="G13" s="820" t="s">
        <v>498</v>
      </c>
      <c r="H13" s="807"/>
      <c r="I13" s="1200" t="s">
        <v>591</v>
      </c>
      <c r="J13" s="617"/>
      <c r="K13" s="773"/>
      <c r="L13" s="773"/>
      <c r="M13" s="773"/>
      <c r="N13" s="773"/>
      <c r="O13" s="773"/>
      <c r="P13" s="773"/>
      <c r="Q13" s="773"/>
      <c r="R13" s="773"/>
      <c r="S13" s="773"/>
      <c r="T13" s="773"/>
    </row>
    <row r="14" spans="1:20" s="572" customFormat="1" ht="18.75">
      <c r="A14" s="1199"/>
      <c r="B14" s="1199"/>
      <c r="C14" s="1199"/>
      <c r="D14" s="779"/>
      <c r="F14" s="821"/>
      <c r="G14" s="761" t="s">
        <v>4</v>
      </c>
      <c r="H14" s="626"/>
      <c r="I14" s="1200"/>
      <c r="J14" s="617"/>
      <c r="K14" s="773"/>
      <c r="L14" s="773"/>
      <c r="M14" s="773"/>
      <c r="N14" s="773"/>
      <c r="O14" s="773"/>
      <c r="P14" s="773"/>
      <c r="Q14" s="773"/>
      <c r="R14" s="773"/>
      <c r="S14" s="773"/>
      <c r="T14" s="773"/>
    </row>
    <row r="15" spans="1:20" s="572" customFormat="1" ht="18.75">
      <c r="A15" s="1199"/>
      <c r="B15" s="1199"/>
      <c r="C15" s="779"/>
      <c r="D15" s="779"/>
      <c r="F15" s="636"/>
      <c r="G15" s="579" t="s">
        <v>403</v>
      </c>
      <c r="H15" s="637"/>
      <c r="I15" s="638"/>
      <c r="J15" s="617"/>
      <c r="K15" s="773"/>
      <c r="L15" s="773"/>
      <c r="M15" s="773"/>
      <c r="N15" s="773"/>
      <c r="O15" s="773"/>
      <c r="P15" s="773"/>
      <c r="Q15" s="773"/>
      <c r="R15" s="773"/>
      <c r="S15" s="773"/>
      <c r="T15" s="773"/>
    </row>
    <row r="16" spans="1:20" s="572" customFormat="1" ht="18.75">
      <c r="A16" s="1199"/>
      <c r="B16" s="773"/>
      <c r="C16" s="773"/>
      <c r="D16" s="773"/>
      <c r="F16" s="821"/>
      <c r="G16" s="735" t="s">
        <v>506</v>
      </c>
      <c r="H16" s="822"/>
      <c r="I16" s="823"/>
      <c r="J16" s="617"/>
      <c r="K16" s="773"/>
      <c r="L16" s="773"/>
      <c r="M16" s="773"/>
      <c r="N16" s="773"/>
      <c r="O16" s="773"/>
      <c r="P16" s="773"/>
      <c r="Q16" s="773"/>
      <c r="R16" s="773"/>
      <c r="S16" s="773"/>
      <c r="T16" s="773"/>
    </row>
    <row r="17" spans="1:20" s="572" customFormat="1" ht="18.75">
      <c r="A17" s="773"/>
      <c r="B17" s="773"/>
      <c r="C17" s="773"/>
      <c r="D17" s="773"/>
      <c r="F17" s="821"/>
      <c r="G17" s="738" t="s">
        <v>505</v>
      </c>
      <c r="H17" s="822"/>
      <c r="I17" s="823"/>
      <c r="J17" s="617"/>
      <c r="K17" s="773"/>
      <c r="L17" s="773"/>
      <c r="M17" s="773"/>
      <c r="N17" s="773"/>
      <c r="O17" s="773"/>
      <c r="P17" s="773"/>
      <c r="Q17" s="773"/>
      <c r="R17" s="773"/>
      <c r="S17" s="773"/>
      <c r="T17" s="773"/>
    </row>
    <row r="18" spans="1:20" s="774" customFormat="1" ht="3" customHeight="1">
      <c r="A18" s="775"/>
      <c r="B18" s="775"/>
      <c r="C18" s="775"/>
      <c r="D18" s="775"/>
      <c r="F18" s="627"/>
      <c r="G18" s="628"/>
      <c r="H18" s="629"/>
      <c r="I18" s="630"/>
      <c r="J18" s="775"/>
      <c r="K18" s="775"/>
      <c r="L18" s="775"/>
      <c r="M18" s="775"/>
      <c r="N18" s="775"/>
      <c r="O18" s="775"/>
      <c r="P18" s="775"/>
      <c r="Q18" s="775"/>
      <c r="R18" s="775"/>
      <c r="S18" s="775"/>
      <c r="T18" s="775"/>
    </row>
    <row r="19" spans="1:20" s="774" customFormat="1" ht="15" customHeight="1">
      <c r="A19" s="775"/>
      <c r="B19" s="775"/>
      <c r="C19" s="775"/>
      <c r="D19" s="775"/>
      <c r="F19" s="824"/>
      <c r="G19" s="1194" t="s">
        <v>593</v>
      </c>
      <c r="H19" s="1194"/>
      <c r="I19" s="825"/>
      <c r="J19" s="775"/>
      <c r="K19" s="775"/>
      <c r="L19" s="775"/>
      <c r="M19" s="775"/>
      <c r="N19" s="775"/>
      <c r="O19" s="775"/>
      <c r="P19" s="775"/>
      <c r="Q19" s="775"/>
      <c r="R19" s="775"/>
      <c r="S19" s="775"/>
      <c r="T19" s="77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10" hidden="1" customWidth="1"/>
    <col min="7" max="8" width="9.140625" style="809" hidden="1" customWidth="1"/>
    <col min="9" max="9" width="3.7109375" style="689" customWidth="1"/>
    <col min="10" max="11" width="3.7109375" style="811" customWidth="1"/>
    <col min="12" max="12" width="12.7109375" style="801" customWidth="1"/>
    <col min="13" max="13" width="44.7109375" style="801" customWidth="1"/>
    <col min="14" max="14" width="1.7109375" style="801" hidden="1" customWidth="1"/>
    <col min="15" max="17" width="23.7109375" style="801" hidden="1" customWidth="1"/>
    <col min="18" max="18" width="11.7109375" style="801" customWidth="1"/>
    <col min="19" max="19" width="3.7109375" style="801" customWidth="1"/>
    <col min="20" max="20" width="11.7109375" style="801" customWidth="1"/>
    <col min="21" max="21" width="8.5703125" style="801" hidden="1" customWidth="1"/>
    <col min="22" max="22" width="4.7109375" style="801" customWidth="1"/>
    <col min="23" max="23" width="115.7109375" style="801" customWidth="1"/>
    <col min="24" max="25" width="10.5703125" style="810"/>
    <col min="26" max="26" width="11.140625" style="810" customWidth="1"/>
    <col min="27" max="34" width="10.5703125" style="810"/>
    <col min="35" max="256" width="10.5703125" style="801"/>
    <col min="257" max="264" width="0" style="801" hidden="1" customWidth="1"/>
    <col min="265" max="265" width="3.7109375" style="801" customWidth="1"/>
    <col min="266" max="266" width="3.85546875" style="801" customWidth="1"/>
    <col min="267" max="267" width="3.7109375" style="801" customWidth="1"/>
    <col min="268" max="268" width="12.7109375" style="801" customWidth="1"/>
    <col min="269" max="269" width="52.7109375" style="801" customWidth="1"/>
    <col min="270" max="273" width="0" style="801" hidden="1" customWidth="1"/>
    <col min="274" max="274" width="12.28515625" style="801" customWidth="1"/>
    <col min="275" max="275" width="6.42578125" style="801" customWidth="1"/>
    <col min="276" max="276" width="12.28515625" style="801" customWidth="1"/>
    <col min="277" max="277" width="0" style="801" hidden="1" customWidth="1"/>
    <col min="278" max="278" width="3.7109375" style="801" customWidth="1"/>
    <col min="279" max="279" width="11.140625" style="801" bestFit="1" customWidth="1"/>
    <col min="280" max="281" width="10.5703125" style="801"/>
    <col min="282" max="282" width="11.140625" style="801" customWidth="1"/>
    <col min="283" max="512" width="10.5703125" style="801"/>
    <col min="513" max="520" width="0" style="801" hidden="1" customWidth="1"/>
    <col min="521" max="521" width="3.7109375" style="801" customWidth="1"/>
    <col min="522" max="522" width="3.85546875" style="801" customWidth="1"/>
    <col min="523" max="523" width="3.7109375" style="801" customWidth="1"/>
    <col min="524" max="524" width="12.7109375" style="801" customWidth="1"/>
    <col min="525" max="525" width="52.7109375" style="801" customWidth="1"/>
    <col min="526" max="529" width="0" style="801" hidden="1" customWidth="1"/>
    <col min="530" max="530" width="12.28515625" style="801" customWidth="1"/>
    <col min="531" max="531" width="6.42578125" style="801" customWidth="1"/>
    <col min="532" max="532" width="12.28515625" style="801" customWidth="1"/>
    <col min="533" max="533" width="0" style="801" hidden="1" customWidth="1"/>
    <col min="534" max="534" width="3.7109375" style="801" customWidth="1"/>
    <col min="535" max="535" width="11.140625" style="801" bestFit="1" customWidth="1"/>
    <col min="536" max="537" width="10.5703125" style="801"/>
    <col min="538" max="538" width="11.140625" style="801" customWidth="1"/>
    <col min="539" max="768" width="10.5703125" style="801"/>
    <col min="769" max="776" width="0" style="801" hidden="1" customWidth="1"/>
    <col min="777" max="777" width="3.7109375" style="801" customWidth="1"/>
    <col min="778" max="778" width="3.85546875" style="801" customWidth="1"/>
    <col min="779" max="779" width="3.7109375" style="801" customWidth="1"/>
    <col min="780" max="780" width="12.7109375" style="801" customWidth="1"/>
    <col min="781" max="781" width="52.7109375" style="801" customWidth="1"/>
    <col min="782" max="785" width="0" style="801" hidden="1" customWidth="1"/>
    <col min="786" max="786" width="12.28515625" style="801" customWidth="1"/>
    <col min="787" max="787" width="6.42578125" style="801" customWidth="1"/>
    <col min="788" max="788" width="12.28515625" style="801" customWidth="1"/>
    <col min="789" max="789" width="0" style="801" hidden="1" customWidth="1"/>
    <col min="790" max="790" width="3.7109375" style="801" customWidth="1"/>
    <col min="791" max="791" width="11.140625" style="801" bestFit="1" customWidth="1"/>
    <col min="792" max="793" width="10.5703125" style="801"/>
    <col min="794" max="794" width="11.140625" style="801" customWidth="1"/>
    <col min="795" max="1024" width="10.5703125" style="801"/>
    <col min="1025" max="1032" width="0" style="801" hidden="1" customWidth="1"/>
    <col min="1033" max="1033" width="3.7109375" style="801" customWidth="1"/>
    <col min="1034" max="1034" width="3.85546875" style="801" customWidth="1"/>
    <col min="1035" max="1035" width="3.7109375" style="801" customWidth="1"/>
    <col min="1036" max="1036" width="12.7109375" style="801" customWidth="1"/>
    <col min="1037" max="1037" width="52.7109375" style="801" customWidth="1"/>
    <col min="1038" max="1041" width="0" style="801" hidden="1" customWidth="1"/>
    <col min="1042" max="1042" width="12.28515625" style="801" customWidth="1"/>
    <col min="1043" max="1043" width="6.42578125" style="801" customWidth="1"/>
    <col min="1044" max="1044" width="12.28515625" style="801" customWidth="1"/>
    <col min="1045" max="1045" width="0" style="801" hidden="1" customWidth="1"/>
    <col min="1046" max="1046" width="3.7109375" style="801" customWidth="1"/>
    <col min="1047" max="1047" width="11.140625" style="801" bestFit="1" customWidth="1"/>
    <col min="1048" max="1049" width="10.5703125" style="801"/>
    <col min="1050" max="1050" width="11.140625" style="801" customWidth="1"/>
    <col min="1051" max="1280" width="10.5703125" style="801"/>
    <col min="1281" max="1288" width="0" style="801" hidden="1" customWidth="1"/>
    <col min="1289" max="1289" width="3.7109375" style="801" customWidth="1"/>
    <col min="1290" max="1290" width="3.85546875" style="801" customWidth="1"/>
    <col min="1291" max="1291" width="3.7109375" style="801" customWidth="1"/>
    <col min="1292" max="1292" width="12.7109375" style="801" customWidth="1"/>
    <col min="1293" max="1293" width="52.7109375" style="801" customWidth="1"/>
    <col min="1294" max="1297" width="0" style="801" hidden="1" customWidth="1"/>
    <col min="1298" max="1298" width="12.28515625" style="801" customWidth="1"/>
    <col min="1299" max="1299" width="6.42578125" style="801" customWidth="1"/>
    <col min="1300" max="1300" width="12.28515625" style="801" customWidth="1"/>
    <col min="1301" max="1301" width="0" style="801" hidden="1" customWidth="1"/>
    <col min="1302" max="1302" width="3.7109375" style="801" customWidth="1"/>
    <col min="1303" max="1303" width="11.140625" style="801" bestFit="1" customWidth="1"/>
    <col min="1304" max="1305" width="10.5703125" style="801"/>
    <col min="1306" max="1306" width="11.140625" style="801" customWidth="1"/>
    <col min="1307" max="1536" width="10.5703125" style="801"/>
    <col min="1537" max="1544" width="0" style="801" hidden="1" customWidth="1"/>
    <col min="1545" max="1545" width="3.7109375" style="801" customWidth="1"/>
    <col min="1546" max="1546" width="3.85546875" style="801" customWidth="1"/>
    <col min="1547" max="1547" width="3.7109375" style="801" customWidth="1"/>
    <col min="1548" max="1548" width="12.7109375" style="801" customWidth="1"/>
    <col min="1549" max="1549" width="52.7109375" style="801" customWidth="1"/>
    <col min="1550" max="1553" width="0" style="801" hidden="1" customWidth="1"/>
    <col min="1554" max="1554" width="12.28515625" style="801" customWidth="1"/>
    <col min="1555" max="1555" width="6.42578125" style="801" customWidth="1"/>
    <col min="1556" max="1556" width="12.28515625" style="801" customWidth="1"/>
    <col min="1557" max="1557" width="0" style="801" hidden="1" customWidth="1"/>
    <col min="1558" max="1558" width="3.7109375" style="801" customWidth="1"/>
    <col min="1559" max="1559" width="11.140625" style="801" bestFit="1" customWidth="1"/>
    <col min="1560" max="1561" width="10.5703125" style="801"/>
    <col min="1562" max="1562" width="11.140625" style="801" customWidth="1"/>
    <col min="1563" max="1792" width="10.5703125" style="801"/>
    <col min="1793" max="1800" width="0" style="801" hidden="1" customWidth="1"/>
    <col min="1801" max="1801" width="3.7109375" style="801" customWidth="1"/>
    <col min="1802" max="1802" width="3.85546875" style="801" customWidth="1"/>
    <col min="1803" max="1803" width="3.7109375" style="801" customWidth="1"/>
    <col min="1804" max="1804" width="12.7109375" style="801" customWidth="1"/>
    <col min="1805" max="1805" width="52.7109375" style="801" customWidth="1"/>
    <col min="1806" max="1809" width="0" style="801" hidden="1" customWidth="1"/>
    <col min="1810" max="1810" width="12.28515625" style="801" customWidth="1"/>
    <col min="1811" max="1811" width="6.42578125" style="801" customWidth="1"/>
    <col min="1812" max="1812" width="12.28515625" style="801" customWidth="1"/>
    <col min="1813" max="1813" width="0" style="801" hidden="1" customWidth="1"/>
    <col min="1814" max="1814" width="3.7109375" style="801" customWidth="1"/>
    <col min="1815" max="1815" width="11.140625" style="801" bestFit="1" customWidth="1"/>
    <col min="1816" max="1817" width="10.5703125" style="801"/>
    <col min="1818" max="1818" width="11.140625" style="801" customWidth="1"/>
    <col min="1819" max="2048" width="10.5703125" style="801"/>
    <col min="2049" max="2056" width="0" style="801" hidden="1" customWidth="1"/>
    <col min="2057" max="2057" width="3.7109375" style="801" customWidth="1"/>
    <col min="2058" max="2058" width="3.85546875" style="801" customWidth="1"/>
    <col min="2059" max="2059" width="3.7109375" style="801" customWidth="1"/>
    <col min="2060" max="2060" width="12.7109375" style="801" customWidth="1"/>
    <col min="2061" max="2061" width="52.7109375" style="801" customWidth="1"/>
    <col min="2062" max="2065" width="0" style="801" hidden="1" customWidth="1"/>
    <col min="2066" max="2066" width="12.28515625" style="801" customWidth="1"/>
    <col min="2067" max="2067" width="6.42578125" style="801" customWidth="1"/>
    <col min="2068" max="2068" width="12.28515625" style="801" customWidth="1"/>
    <col min="2069" max="2069" width="0" style="801" hidden="1" customWidth="1"/>
    <col min="2070" max="2070" width="3.7109375" style="801" customWidth="1"/>
    <col min="2071" max="2071" width="11.140625" style="801" bestFit="1" customWidth="1"/>
    <col min="2072" max="2073" width="10.5703125" style="801"/>
    <col min="2074" max="2074" width="11.140625" style="801" customWidth="1"/>
    <col min="2075" max="2304" width="10.5703125" style="801"/>
    <col min="2305" max="2312" width="0" style="801" hidden="1" customWidth="1"/>
    <col min="2313" max="2313" width="3.7109375" style="801" customWidth="1"/>
    <col min="2314" max="2314" width="3.85546875" style="801" customWidth="1"/>
    <col min="2315" max="2315" width="3.7109375" style="801" customWidth="1"/>
    <col min="2316" max="2316" width="12.7109375" style="801" customWidth="1"/>
    <col min="2317" max="2317" width="52.7109375" style="801" customWidth="1"/>
    <col min="2318" max="2321" width="0" style="801" hidden="1" customWidth="1"/>
    <col min="2322" max="2322" width="12.28515625" style="801" customWidth="1"/>
    <col min="2323" max="2323" width="6.42578125" style="801" customWidth="1"/>
    <col min="2324" max="2324" width="12.28515625" style="801" customWidth="1"/>
    <col min="2325" max="2325" width="0" style="801" hidden="1" customWidth="1"/>
    <col min="2326" max="2326" width="3.7109375" style="801" customWidth="1"/>
    <col min="2327" max="2327" width="11.140625" style="801" bestFit="1" customWidth="1"/>
    <col min="2328" max="2329" width="10.5703125" style="801"/>
    <col min="2330" max="2330" width="11.140625" style="801" customWidth="1"/>
    <col min="2331" max="2560" width="10.5703125" style="801"/>
    <col min="2561" max="2568" width="0" style="801" hidden="1" customWidth="1"/>
    <col min="2569" max="2569" width="3.7109375" style="801" customWidth="1"/>
    <col min="2570" max="2570" width="3.85546875" style="801" customWidth="1"/>
    <col min="2571" max="2571" width="3.7109375" style="801" customWidth="1"/>
    <col min="2572" max="2572" width="12.7109375" style="801" customWidth="1"/>
    <col min="2573" max="2573" width="52.7109375" style="801" customWidth="1"/>
    <col min="2574" max="2577" width="0" style="801" hidden="1" customWidth="1"/>
    <col min="2578" max="2578" width="12.28515625" style="801" customWidth="1"/>
    <col min="2579" max="2579" width="6.42578125" style="801" customWidth="1"/>
    <col min="2580" max="2580" width="12.28515625" style="801" customWidth="1"/>
    <col min="2581" max="2581" width="0" style="801" hidden="1" customWidth="1"/>
    <col min="2582" max="2582" width="3.7109375" style="801" customWidth="1"/>
    <col min="2583" max="2583" width="11.140625" style="801" bestFit="1" customWidth="1"/>
    <col min="2584" max="2585" width="10.5703125" style="801"/>
    <col min="2586" max="2586" width="11.140625" style="801" customWidth="1"/>
    <col min="2587" max="2816" width="10.5703125" style="801"/>
    <col min="2817" max="2824" width="0" style="801" hidden="1" customWidth="1"/>
    <col min="2825" max="2825" width="3.7109375" style="801" customWidth="1"/>
    <col min="2826" max="2826" width="3.85546875" style="801" customWidth="1"/>
    <col min="2827" max="2827" width="3.7109375" style="801" customWidth="1"/>
    <col min="2828" max="2828" width="12.7109375" style="801" customWidth="1"/>
    <col min="2829" max="2829" width="52.7109375" style="801" customWidth="1"/>
    <col min="2830" max="2833" width="0" style="801" hidden="1" customWidth="1"/>
    <col min="2834" max="2834" width="12.28515625" style="801" customWidth="1"/>
    <col min="2835" max="2835" width="6.42578125" style="801" customWidth="1"/>
    <col min="2836" max="2836" width="12.28515625" style="801" customWidth="1"/>
    <col min="2837" max="2837" width="0" style="801" hidden="1" customWidth="1"/>
    <col min="2838" max="2838" width="3.7109375" style="801" customWidth="1"/>
    <col min="2839" max="2839" width="11.140625" style="801" bestFit="1" customWidth="1"/>
    <col min="2840" max="2841" width="10.5703125" style="801"/>
    <col min="2842" max="2842" width="11.140625" style="801" customWidth="1"/>
    <col min="2843" max="3072" width="10.5703125" style="801"/>
    <col min="3073" max="3080" width="0" style="801" hidden="1" customWidth="1"/>
    <col min="3081" max="3081" width="3.7109375" style="801" customWidth="1"/>
    <col min="3082" max="3082" width="3.85546875" style="801" customWidth="1"/>
    <col min="3083" max="3083" width="3.7109375" style="801" customWidth="1"/>
    <col min="3084" max="3084" width="12.7109375" style="801" customWidth="1"/>
    <col min="3085" max="3085" width="52.7109375" style="801" customWidth="1"/>
    <col min="3086" max="3089" width="0" style="801" hidden="1" customWidth="1"/>
    <col min="3090" max="3090" width="12.28515625" style="801" customWidth="1"/>
    <col min="3091" max="3091" width="6.42578125" style="801" customWidth="1"/>
    <col min="3092" max="3092" width="12.28515625" style="801" customWidth="1"/>
    <col min="3093" max="3093" width="0" style="801" hidden="1" customWidth="1"/>
    <col min="3094" max="3094" width="3.7109375" style="801" customWidth="1"/>
    <col min="3095" max="3095" width="11.140625" style="801" bestFit="1" customWidth="1"/>
    <col min="3096" max="3097" width="10.5703125" style="801"/>
    <col min="3098" max="3098" width="11.140625" style="801" customWidth="1"/>
    <col min="3099" max="3328" width="10.5703125" style="801"/>
    <col min="3329" max="3336" width="0" style="801" hidden="1" customWidth="1"/>
    <col min="3337" max="3337" width="3.7109375" style="801" customWidth="1"/>
    <col min="3338" max="3338" width="3.85546875" style="801" customWidth="1"/>
    <col min="3339" max="3339" width="3.7109375" style="801" customWidth="1"/>
    <col min="3340" max="3340" width="12.7109375" style="801" customWidth="1"/>
    <col min="3341" max="3341" width="52.7109375" style="801" customWidth="1"/>
    <col min="3342" max="3345" width="0" style="801" hidden="1" customWidth="1"/>
    <col min="3346" max="3346" width="12.28515625" style="801" customWidth="1"/>
    <col min="3347" max="3347" width="6.42578125" style="801" customWidth="1"/>
    <col min="3348" max="3348" width="12.28515625" style="801" customWidth="1"/>
    <col min="3349" max="3349" width="0" style="801" hidden="1" customWidth="1"/>
    <col min="3350" max="3350" width="3.7109375" style="801" customWidth="1"/>
    <col min="3351" max="3351" width="11.140625" style="801" bestFit="1" customWidth="1"/>
    <col min="3352" max="3353" width="10.5703125" style="801"/>
    <col min="3354" max="3354" width="11.140625" style="801" customWidth="1"/>
    <col min="3355" max="3584" width="10.5703125" style="801"/>
    <col min="3585" max="3592" width="0" style="801" hidden="1" customWidth="1"/>
    <col min="3593" max="3593" width="3.7109375" style="801" customWidth="1"/>
    <col min="3594" max="3594" width="3.85546875" style="801" customWidth="1"/>
    <col min="3595" max="3595" width="3.7109375" style="801" customWidth="1"/>
    <col min="3596" max="3596" width="12.7109375" style="801" customWidth="1"/>
    <col min="3597" max="3597" width="52.7109375" style="801" customWidth="1"/>
    <col min="3598" max="3601" width="0" style="801" hidden="1" customWidth="1"/>
    <col min="3602" max="3602" width="12.28515625" style="801" customWidth="1"/>
    <col min="3603" max="3603" width="6.42578125" style="801" customWidth="1"/>
    <col min="3604" max="3604" width="12.28515625" style="801" customWidth="1"/>
    <col min="3605" max="3605" width="0" style="801" hidden="1" customWidth="1"/>
    <col min="3606" max="3606" width="3.7109375" style="801" customWidth="1"/>
    <col min="3607" max="3607" width="11.140625" style="801" bestFit="1" customWidth="1"/>
    <col min="3608" max="3609" width="10.5703125" style="801"/>
    <col min="3610" max="3610" width="11.140625" style="801" customWidth="1"/>
    <col min="3611" max="3840" width="10.5703125" style="801"/>
    <col min="3841" max="3848" width="0" style="801" hidden="1" customWidth="1"/>
    <col min="3849" max="3849" width="3.7109375" style="801" customWidth="1"/>
    <col min="3850" max="3850" width="3.85546875" style="801" customWidth="1"/>
    <col min="3851" max="3851" width="3.7109375" style="801" customWidth="1"/>
    <col min="3852" max="3852" width="12.7109375" style="801" customWidth="1"/>
    <col min="3853" max="3853" width="52.7109375" style="801" customWidth="1"/>
    <col min="3854" max="3857" width="0" style="801" hidden="1" customWidth="1"/>
    <col min="3858" max="3858" width="12.28515625" style="801" customWidth="1"/>
    <col min="3859" max="3859" width="6.42578125" style="801" customWidth="1"/>
    <col min="3860" max="3860" width="12.28515625" style="801" customWidth="1"/>
    <col min="3861" max="3861" width="0" style="801" hidden="1" customWidth="1"/>
    <col min="3862" max="3862" width="3.7109375" style="801" customWidth="1"/>
    <col min="3863" max="3863" width="11.140625" style="801" bestFit="1" customWidth="1"/>
    <col min="3864" max="3865" width="10.5703125" style="801"/>
    <col min="3866" max="3866" width="11.140625" style="801" customWidth="1"/>
    <col min="3867" max="4096" width="10.5703125" style="801"/>
    <col min="4097" max="4104" width="0" style="801" hidden="1" customWidth="1"/>
    <col min="4105" max="4105" width="3.7109375" style="801" customWidth="1"/>
    <col min="4106" max="4106" width="3.85546875" style="801" customWidth="1"/>
    <col min="4107" max="4107" width="3.7109375" style="801" customWidth="1"/>
    <col min="4108" max="4108" width="12.7109375" style="801" customWidth="1"/>
    <col min="4109" max="4109" width="52.7109375" style="801" customWidth="1"/>
    <col min="4110" max="4113" width="0" style="801" hidden="1" customWidth="1"/>
    <col min="4114" max="4114" width="12.28515625" style="801" customWidth="1"/>
    <col min="4115" max="4115" width="6.42578125" style="801" customWidth="1"/>
    <col min="4116" max="4116" width="12.28515625" style="801" customWidth="1"/>
    <col min="4117" max="4117" width="0" style="801" hidden="1" customWidth="1"/>
    <col min="4118" max="4118" width="3.7109375" style="801" customWidth="1"/>
    <col min="4119" max="4119" width="11.140625" style="801" bestFit="1" customWidth="1"/>
    <col min="4120" max="4121" width="10.5703125" style="801"/>
    <col min="4122" max="4122" width="11.140625" style="801" customWidth="1"/>
    <col min="4123" max="4352" width="10.5703125" style="801"/>
    <col min="4353" max="4360" width="0" style="801" hidden="1" customWidth="1"/>
    <col min="4361" max="4361" width="3.7109375" style="801" customWidth="1"/>
    <col min="4362" max="4362" width="3.85546875" style="801" customWidth="1"/>
    <col min="4363" max="4363" width="3.7109375" style="801" customWidth="1"/>
    <col min="4364" max="4364" width="12.7109375" style="801" customWidth="1"/>
    <col min="4365" max="4365" width="52.7109375" style="801" customWidth="1"/>
    <col min="4366" max="4369" width="0" style="801" hidden="1" customWidth="1"/>
    <col min="4370" max="4370" width="12.28515625" style="801" customWidth="1"/>
    <col min="4371" max="4371" width="6.42578125" style="801" customWidth="1"/>
    <col min="4372" max="4372" width="12.28515625" style="801" customWidth="1"/>
    <col min="4373" max="4373" width="0" style="801" hidden="1" customWidth="1"/>
    <col min="4374" max="4374" width="3.7109375" style="801" customWidth="1"/>
    <col min="4375" max="4375" width="11.140625" style="801" bestFit="1" customWidth="1"/>
    <col min="4376" max="4377" width="10.5703125" style="801"/>
    <col min="4378" max="4378" width="11.140625" style="801" customWidth="1"/>
    <col min="4379" max="4608" width="10.5703125" style="801"/>
    <col min="4609" max="4616" width="0" style="801" hidden="1" customWidth="1"/>
    <col min="4617" max="4617" width="3.7109375" style="801" customWidth="1"/>
    <col min="4618" max="4618" width="3.85546875" style="801" customWidth="1"/>
    <col min="4619" max="4619" width="3.7109375" style="801" customWidth="1"/>
    <col min="4620" max="4620" width="12.7109375" style="801" customWidth="1"/>
    <col min="4621" max="4621" width="52.7109375" style="801" customWidth="1"/>
    <col min="4622" max="4625" width="0" style="801" hidden="1" customWidth="1"/>
    <col min="4626" max="4626" width="12.28515625" style="801" customWidth="1"/>
    <col min="4627" max="4627" width="6.42578125" style="801" customWidth="1"/>
    <col min="4628" max="4628" width="12.28515625" style="801" customWidth="1"/>
    <col min="4629" max="4629" width="0" style="801" hidden="1" customWidth="1"/>
    <col min="4630" max="4630" width="3.7109375" style="801" customWidth="1"/>
    <col min="4631" max="4631" width="11.140625" style="801" bestFit="1" customWidth="1"/>
    <col min="4632" max="4633" width="10.5703125" style="801"/>
    <col min="4634" max="4634" width="11.140625" style="801" customWidth="1"/>
    <col min="4635" max="4864" width="10.5703125" style="801"/>
    <col min="4865" max="4872" width="0" style="801" hidden="1" customWidth="1"/>
    <col min="4873" max="4873" width="3.7109375" style="801" customWidth="1"/>
    <col min="4874" max="4874" width="3.85546875" style="801" customWidth="1"/>
    <col min="4875" max="4875" width="3.7109375" style="801" customWidth="1"/>
    <col min="4876" max="4876" width="12.7109375" style="801" customWidth="1"/>
    <col min="4877" max="4877" width="52.7109375" style="801" customWidth="1"/>
    <col min="4878" max="4881" width="0" style="801" hidden="1" customWidth="1"/>
    <col min="4882" max="4882" width="12.28515625" style="801" customWidth="1"/>
    <col min="4883" max="4883" width="6.42578125" style="801" customWidth="1"/>
    <col min="4884" max="4884" width="12.28515625" style="801" customWidth="1"/>
    <col min="4885" max="4885" width="0" style="801" hidden="1" customWidth="1"/>
    <col min="4886" max="4886" width="3.7109375" style="801" customWidth="1"/>
    <col min="4887" max="4887" width="11.140625" style="801" bestFit="1" customWidth="1"/>
    <col min="4888" max="4889" width="10.5703125" style="801"/>
    <col min="4890" max="4890" width="11.140625" style="801" customWidth="1"/>
    <col min="4891" max="5120" width="10.5703125" style="801"/>
    <col min="5121" max="5128" width="0" style="801" hidden="1" customWidth="1"/>
    <col min="5129" max="5129" width="3.7109375" style="801" customWidth="1"/>
    <col min="5130" max="5130" width="3.85546875" style="801" customWidth="1"/>
    <col min="5131" max="5131" width="3.7109375" style="801" customWidth="1"/>
    <col min="5132" max="5132" width="12.7109375" style="801" customWidth="1"/>
    <col min="5133" max="5133" width="52.7109375" style="801" customWidth="1"/>
    <col min="5134" max="5137" width="0" style="801" hidden="1" customWidth="1"/>
    <col min="5138" max="5138" width="12.28515625" style="801" customWidth="1"/>
    <col min="5139" max="5139" width="6.42578125" style="801" customWidth="1"/>
    <col min="5140" max="5140" width="12.28515625" style="801" customWidth="1"/>
    <col min="5141" max="5141" width="0" style="801" hidden="1" customWidth="1"/>
    <col min="5142" max="5142" width="3.7109375" style="801" customWidth="1"/>
    <col min="5143" max="5143" width="11.140625" style="801" bestFit="1" customWidth="1"/>
    <col min="5144" max="5145" width="10.5703125" style="801"/>
    <col min="5146" max="5146" width="11.140625" style="801" customWidth="1"/>
    <col min="5147" max="5376" width="10.5703125" style="801"/>
    <col min="5377" max="5384" width="0" style="801" hidden="1" customWidth="1"/>
    <col min="5385" max="5385" width="3.7109375" style="801" customWidth="1"/>
    <col min="5386" max="5386" width="3.85546875" style="801" customWidth="1"/>
    <col min="5387" max="5387" width="3.7109375" style="801" customWidth="1"/>
    <col min="5388" max="5388" width="12.7109375" style="801" customWidth="1"/>
    <col min="5389" max="5389" width="52.7109375" style="801" customWidth="1"/>
    <col min="5390" max="5393" width="0" style="801" hidden="1" customWidth="1"/>
    <col min="5394" max="5394" width="12.28515625" style="801" customWidth="1"/>
    <col min="5395" max="5395" width="6.42578125" style="801" customWidth="1"/>
    <col min="5396" max="5396" width="12.28515625" style="801" customWidth="1"/>
    <col min="5397" max="5397" width="0" style="801" hidden="1" customWidth="1"/>
    <col min="5398" max="5398" width="3.7109375" style="801" customWidth="1"/>
    <col min="5399" max="5399" width="11.140625" style="801" bestFit="1" customWidth="1"/>
    <col min="5400" max="5401" width="10.5703125" style="801"/>
    <col min="5402" max="5402" width="11.140625" style="801" customWidth="1"/>
    <col min="5403" max="5632" width="10.5703125" style="801"/>
    <col min="5633" max="5640" width="0" style="801" hidden="1" customWidth="1"/>
    <col min="5641" max="5641" width="3.7109375" style="801" customWidth="1"/>
    <col min="5642" max="5642" width="3.85546875" style="801" customWidth="1"/>
    <col min="5643" max="5643" width="3.7109375" style="801" customWidth="1"/>
    <col min="5644" max="5644" width="12.7109375" style="801" customWidth="1"/>
    <col min="5645" max="5645" width="52.7109375" style="801" customWidth="1"/>
    <col min="5646" max="5649" width="0" style="801" hidden="1" customWidth="1"/>
    <col min="5650" max="5650" width="12.28515625" style="801" customWidth="1"/>
    <col min="5651" max="5651" width="6.42578125" style="801" customWidth="1"/>
    <col min="5652" max="5652" width="12.28515625" style="801" customWidth="1"/>
    <col min="5653" max="5653" width="0" style="801" hidden="1" customWidth="1"/>
    <col min="5654" max="5654" width="3.7109375" style="801" customWidth="1"/>
    <col min="5655" max="5655" width="11.140625" style="801" bestFit="1" customWidth="1"/>
    <col min="5656" max="5657" width="10.5703125" style="801"/>
    <col min="5658" max="5658" width="11.140625" style="801" customWidth="1"/>
    <col min="5659" max="5888" width="10.5703125" style="801"/>
    <col min="5889" max="5896" width="0" style="801" hidden="1" customWidth="1"/>
    <col min="5897" max="5897" width="3.7109375" style="801" customWidth="1"/>
    <col min="5898" max="5898" width="3.85546875" style="801" customWidth="1"/>
    <col min="5899" max="5899" width="3.7109375" style="801" customWidth="1"/>
    <col min="5900" max="5900" width="12.7109375" style="801" customWidth="1"/>
    <col min="5901" max="5901" width="52.7109375" style="801" customWidth="1"/>
    <col min="5902" max="5905" width="0" style="801" hidden="1" customWidth="1"/>
    <col min="5906" max="5906" width="12.28515625" style="801" customWidth="1"/>
    <col min="5907" max="5907" width="6.42578125" style="801" customWidth="1"/>
    <col min="5908" max="5908" width="12.28515625" style="801" customWidth="1"/>
    <col min="5909" max="5909" width="0" style="801" hidden="1" customWidth="1"/>
    <col min="5910" max="5910" width="3.7109375" style="801" customWidth="1"/>
    <col min="5911" max="5911" width="11.140625" style="801" bestFit="1" customWidth="1"/>
    <col min="5912" max="5913" width="10.5703125" style="801"/>
    <col min="5914" max="5914" width="11.140625" style="801" customWidth="1"/>
    <col min="5915" max="6144" width="10.5703125" style="801"/>
    <col min="6145" max="6152" width="0" style="801" hidden="1" customWidth="1"/>
    <col min="6153" max="6153" width="3.7109375" style="801" customWidth="1"/>
    <col min="6154" max="6154" width="3.85546875" style="801" customWidth="1"/>
    <col min="6155" max="6155" width="3.7109375" style="801" customWidth="1"/>
    <col min="6156" max="6156" width="12.7109375" style="801" customWidth="1"/>
    <col min="6157" max="6157" width="52.7109375" style="801" customWidth="1"/>
    <col min="6158" max="6161" width="0" style="801" hidden="1" customWidth="1"/>
    <col min="6162" max="6162" width="12.28515625" style="801" customWidth="1"/>
    <col min="6163" max="6163" width="6.42578125" style="801" customWidth="1"/>
    <col min="6164" max="6164" width="12.28515625" style="801" customWidth="1"/>
    <col min="6165" max="6165" width="0" style="801" hidden="1" customWidth="1"/>
    <col min="6166" max="6166" width="3.7109375" style="801" customWidth="1"/>
    <col min="6167" max="6167" width="11.140625" style="801" bestFit="1" customWidth="1"/>
    <col min="6168" max="6169" width="10.5703125" style="801"/>
    <col min="6170" max="6170" width="11.140625" style="801" customWidth="1"/>
    <col min="6171" max="6400" width="10.5703125" style="801"/>
    <col min="6401" max="6408" width="0" style="801" hidden="1" customWidth="1"/>
    <col min="6409" max="6409" width="3.7109375" style="801" customWidth="1"/>
    <col min="6410" max="6410" width="3.85546875" style="801" customWidth="1"/>
    <col min="6411" max="6411" width="3.7109375" style="801" customWidth="1"/>
    <col min="6412" max="6412" width="12.7109375" style="801" customWidth="1"/>
    <col min="6413" max="6413" width="52.7109375" style="801" customWidth="1"/>
    <col min="6414" max="6417" width="0" style="801" hidden="1" customWidth="1"/>
    <col min="6418" max="6418" width="12.28515625" style="801" customWidth="1"/>
    <col min="6419" max="6419" width="6.42578125" style="801" customWidth="1"/>
    <col min="6420" max="6420" width="12.28515625" style="801" customWidth="1"/>
    <col min="6421" max="6421" width="0" style="801" hidden="1" customWidth="1"/>
    <col min="6422" max="6422" width="3.7109375" style="801" customWidth="1"/>
    <col min="6423" max="6423" width="11.140625" style="801" bestFit="1" customWidth="1"/>
    <col min="6424" max="6425" width="10.5703125" style="801"/>
    <col min="6426" max="6426" width="11.140625" style="801" customWidth="1"/>
    <col min="6427" max="6656" width="10.5703125" style="801"/>
    <col min="6657" max="6664" width="0" style="801" hidden="1" customWidth="1"/>
    <col min="6665" max="6665" width="3.7109375" style="801" customWidth="1"/>
    <col min="6666" max="6666" width="3.85546875" style="801" customWidth="1"/>
    <col min="6667" max="6667" width="3.7109375" style="801" customWidth="1"/>
    <col min="6668" max="6668" width="12.7109375" style="801" customWidth="1"/>
    <col min="6669" max="6669" width="52.7109375" style="801" customWidth="1"/>
    <col min="6670" max="6673" width="0" style="801" hidden="1" customWidth="1"/>
    <col min="6674" max="6674" width="12.28515625" style="801" customWidth="1"/>
    <col min="6675" max="6675" width="6.42578125" style="801" customWidth="1"/>
    <col min="6676" max="6676" width="12.28515625" style="801" customWidth="1"/>
    <col min="6677" max="6677" width="0" style="801" hidden="1" customWidth="1"/>
    <col min="6678" max="6678" width="3.7109375" style="801" customWidth="1"/>
    <col min="6679" max="6679" width="11.140625" style="801" bestFit="1" customWidth="1"/>
    <col min="6680" max="6681" width="10.5703125" style="801"/>
    <col min="6682" max="6682" width="11.140625" style="801" customWidth="1"/>
    <col min="6683" max="6912" width="10.5703125" style="801"/>
    <col min="6913" max="6920" width="0" style="801" hidden="1" customWidth="1"/>
    <col min="6921" max="6921" width="3.7109375" style="801" customWidth="1"/>
    <col min="6922" max="6922" width="3.85546875" style="801" customWidth="1"/>
    <col min="6923" max="6923" width="3.7109375" style="801" customWidth="1"/>
    <col min="6924" max="6924" width="12.7109375" style="801" customWidth="1"/>
    <col min="6925" max="6925" width="52.7109375" style="801" customWidth="1"/>
    <col min="6926" max="6929" width="0" style="801" hidden="1" customWidth="1"/>
    <col min="6930" max="6930" width="12.28515625" style="801" customWidth="1"/>
    <col min="6931" max="6931" width="6.42578125" style="801" customWidth="1"/>
    <col min="6932" max="6932" width="12.28515625" style="801" customWidth="1"/>
    <col min="6933" max="6933" width="0" style="801" hidden="1" customWidth="1"/>
    <col min="6934" max="6934" width="3.7109375" style="801" customWidth="1"/>
    <col min="6935" max="6935" width="11.140625" style="801" bestFit="1" customWidth="1"/>
    <col min="6936" max="6937" width="10.5703125" style="801"/>
    <col min="6938" max="6938" width="11.140625" style="801" customWidth="1"/>
    <col min="6939" max="7168" width="10.5703125" style="801"/>
    <col min="7169" max="7176" width="0" style="801" hidden="1" customWidth="1"/>
    <col min="7177" max="7177" width="3.7109375" style="801" customWidth="1"/>
    <col min="7178" max="7178" width="3.85546875" style="801" customWidth="1"/>
    <col min="7179" max="7179" width="3.7109375" style="801" customWidth="1"/>
    <col min="7180" max="7180" width="12.7109375" style="801" customWidth="1"/>
    <col min="7181" max="7181" width="52.7109375" style="801" customWidth="1"/>
    <col min="7182" max="7185" width="0" style="801" hidden="1" customWidth="1"/>
    <col min="7186" max="7186" width="12.28515625" style="801" customWidth="1"/>
    <col min="7187" max="7187" width="6.42578125" style="801" customWidth="1"/>
    <col min="7188" max="7188" width="12.28515625" style="801" customWidth="1"/>
    <col min="7189" max="7189" width="0" style="801" hidden="1" customWidth="1"/>
    <col min="7190" max="7190" width="3.7109375" style="801" customWidth="1"/>
    <col min="7191" max="7191" width="11.140625" style="801" bestFit="1" customWidth="1"/>
    <col min="7192" max="7193" width="10.5703125" style="801"/>
    <col min="7194" max="7194" width="11.140625" style="801" customWidth="1"/>
    <col min="7195" max="7424" width="10.5703125" style="801"/>
    <col min="7425" max="7432" width="0" style="801" hidden="1" customWidth="1"/>
    <col min="7433" max="7433" width="3.7109375" style="801" customWidth="1"/>
    <col min="7434" max="7434" width="3.85546875" style="801" customWidth="1"/>
    <col min="7435" max="7435" width="3.7109375" style="801" customWidth="1"/>
    <col min="7436" max="7436" width="12.7109375" style="801" customWidth="1"/>
    <col min="7437" max="7437" width="52.7109375" style="801" customWidth="1"/>
    <col min="7438" max="7441" width="0" style="801" hidden="1" customWidth="1"/>
    <col min="7442" max="7442" width="12.28515625" style="801" customWidth="1"/>
    <col min="7443" max="7443" width="6.42578125" style="801" customWidth="1"/>
    <col min="7444" max="7444" width="12.28515625" style="801" customWidth="1"/>
    <col min="7445" max="7445" width="0" style="801" hidden="1" customWidth="1"/>
    <col min="7446" max="7446" width="3.7109375" style="801" customWidth="1"/>
    <col min="7447" max="7447" width="11.140625" style="801" bestFit="1" customWidth="1"/>
    <col min="7448" max="7449" width="10.5703125" style="801"/>
    <col min="7450" max="7450" width="11.140625" style="801" customWidth="1"/>
    <col min="7451" max="7680" width="10.5703125" style="801"/>
    <col min="7681" max="7688" width="0" style="801" hidden="1" customWidth="1"/>
    <col min="7689" max="7689" width="3.7109375" style="801" customWidth="1"/>
    <col min="7690" max="7690" width="3.85546875" style="801" customWidth="1"/>
    <col min="7691" max="7691" width="3.7109375" style="801" customWidth="1"/>
    <col min="7692" max="7692" width="12.7109375" style="801" customWidth="1"/>
    <col min="7693" max="7693" width="52.7109375" style="801" customWidth="1"/>
    <col min="7694" max="7697" width="0" style="801" hidden="1" customWidth="1"/>
    <col min="7698" max="7698" width="12.28515625" style="801" customWidth="1"/>
    <col min="7699" max="7699" width="6.42578125" style="801" customWidth="1"/>
    <col min="7700" max="7700" width="12.28515625" style="801" customWidth="1"/>
    <col min="7701" max="7701" width="0" style="801" hidden="1" customWidth="1"/>
    <col min="7702" max="7702" width="3.7109375" style="801" customWidth="1"/>
    <col min="7703" max="7703" width="11.140625" style="801" bestFit="1" customWidth="1"/>
    <col min="7704" max="7705" width="10.5703125" style="801"/>
    <col min="7706" max="7706" width="11.140625" style="801" customWidth="1"/>
    <col min="7707" max="7936" width="10.5703125" style="801"/>
    <col min="7937" max="7944" width="0" style="801" hidden="1" customWidth="1"/>
    <col min="7945" max="7945" width="3.7109375" style="801" customWidth="1"/>
    <col min="7946" max="7946" width="3.85546875" style="801" customWidth="1"/>
    <col min="7947" max="7947" width="3.7109375" style="801" customWidth="1"/>
    <col min="7948" max="7948" width="12.7109375" style="801" customWidth="1"/>
    <col min="7949" max="7949" width="52.7109375" style="801" customWidth="1"/>
    <col min="7950" max="7953" width="0" style="801" hidden="1" customWidth="1"/>
    <col min="7954" max="7954" width="12.28515625" style="801" customWidth="1"/>
    <col min="7955" max="7955" width="6.42578125" style="801" customWidth="1"/>
    <col min="7956" max="7956" width="12.28515625" style="801" customWidth="1"/>
    <col min="7957" max="7957" width="0" style="801" hidden="1" customWidth="1"/>
    <col min="7958" max="7958" width="3.7109375" style="801" customWidth="1"/>
    <col min="7959" max="7959" width="11.140625" style="801" bestFit="1" customWidth="1"/>
    <col min="7960" max="7961" width="10.5703125" style="801"/>
    <col min="7962" max="7962" width="11.140625" style="801" customWidth="1"/>
    <col min="7963" max="8192" width="10.5703125" style="801"/>
    <col min="8193" max="8200" width="0" style="801" hidden="1" customWidth="1"/>
    <col min="8201" max="8201" width="3.7109375" style="801" customWidth="1"/>
    <col min="8202" max="8202" width="3.85546875" style="801" customWidth="1"/>
    <col min="8203" max="8203" width="3.7109375" style="801" customWidth="1"/>
    <col min="8204" max="8204" width="12.7109375" style="801" customWidth="1"/>
    <col min="8205" max="8205" width="52.7109375" style="801" customWidth="1"/>
    <col min="8206" max="8209" width="0" style="801" hidden="1" customWidth="1"/>
    <col min="8210" max="8210" width="12.28515625" style="801" customWidth="1"/>
    <col min="8211" max="8211" width="6.42578125" style="801" customWidth="1"/>
    <col min="8212" max="8212" width="12.28515625" style="801" customWidth="1"/>
    <col min="8213" max="8213" width="0" style="801" hidden="1" customWidth="1"/>
    <col min="8214" max="8214" width="3.7109375" style="801" customWidth="1"/>
    <col min="8215" max="8215" width="11.140625" style="801" bestFit="1" customWidth="1"/>
    <col min="8216" max="8217" width="10.5703125" style="801"/>
    <col min="8218" max="8218" width="11.140625" style="801" customWidth="1"/>
    <col min="8219" max="8448" width="10.5703125" style="801"/>
    <col min="8449" max="8456" width="0" style="801" hidden="1" customWidth="1"/>
    <col min="8457" max="8457" width="3.7109375" style="801" customWidth="1"/>
    <col min="8458" max="8458" width="3.85546875" style="801" customWidth="1"/>
    <col min="8459" max="8459" width="3.7109375" style="801" customWidth="1"/>
    <col min="8460" max="8460" width="12.7109375" style="801" customWidth="1"/>
    <col min="8461" max="8461" width="52.7109375" style="801" customWidth="1"/>
    <col min="8462" max="8465" width="0" style="801" hidden="1" customWidth="1"/>
    <col min="8466" max="8466" width="12.28515625" style="801" customWidth="1"/>
    <col min="8467" max="8467" width="6.42578125" style="801" customWidth="1"/>
    <col min="8468" max="8468" width="12.28515625" style="801" customWidth="1"/>
    <col min="8469" max="8469" width="0" style="801" hidden="1" customWidth="1"/>
    <col min="8470" max="8470" width="3.7109375" style="801" customWidth="1"/>
    <col min="8471" max="8471" width="11.140625" style="801" bestFit="1" customWidth="1"/>
    <col min="8472" max="8473" width="10.5703125" style="801"/>
    <col min="8474" max="8474" width="11.140625" style="801" customWidth="1"/>
    <col min="8475" max="8704" width="10.5703125" style="801"/>
    <col min="8705" max="8712" width="0" style="801" hidden="1" customWidth="1"/>
    <col min="8713" max="8713" width="3.7109375" style="801" customWidth="1"/>
    <col min="8714" max="8714" width="3.85546875" style="801" customWidth="1"/>
    <col min="8715" max="8715" width="3.7109375" style="801" customWidth="1"/>
    <col min="8716" max="8716" width="12.7109375" style="801" customWidth="1"/>
    <col min="8717" max="8717" width="52.7109375" style="801" customWidth="1"/>
    <col min="8718" max="8721" width="0" style="801" hidden="1" customWidth="1"/>
    <col min="8722" max="8722" width="12.28515625" style="801" customWidth="1"/>
    <col min="8723" max="8723" width="6.42578125" style="801" customWidth="1"/>
    <col min="8724" max="8724" width="12.28515625" style="801" customWidth="1"/>
    <col min="8725" max="8725" width="0" style="801" hidden="1" customWidth="1"/>
    <col min="8726" max="8726" width="3.7109375" style="801" customWidth="1"/>
    <col min="8727" max="8727" width="11.140625" style="801" bestFit="1" customWidth="1"/>
    <col min="8728" max="8729" width="10.5703125" style="801"/>
    <col min="8730" max="8730" width="11.140625" style="801" customWidth="1"/>
    <col min="8731" max="8960" width="10.5703125" style="801"/>
    <col min="8961" max="8968" width="0" style="801" hidden="1" customWidth="1"/>
    <col min="8969" max="8969" width="3.7109375" style="801" customWidth="1"/>
    <col min="8970" max="8970" width="3.85546875" style="801" customWidth="1"/>
    <col min="8971" max="8971" width="3.7109375" style="801" customWidth="1"/>
    <col min="8972" max="8972" width="12.7109375" style="801" customWidth="1"/>
    <col min="8973" max="8973" width="52.7109375" style="801" customWidth="1"/>
    <col min="8974" max="8977" width="0" style="801" hidden="1" customWidth="1"/>
    <col min="8978" max="8978" width="12.28515625" style="801" customWidth="1"/>
    <col min="8979" max="8979" width="6.42578125" style="801" customWidth="1"/>
    <col min="8980" max="8980" width="12.28515625" style="801" customWidth="1"/>
    <col min="8981" max="8981" width="0" style="801" hidden="1" customWidth="1"/>
    <col min="8982" max="8982" width="3.7109375" style="801" customWidth="1"/>
    <col min="8983" max="8983" width="11.140625" style="801" bestFit="1" customWidth="1"/>
    <col min="8984" max="8985" width="10.5703125" style="801"/>
    <col min="8986" max="8986" width="11.140625" style="801" customWidth="1"/>
    <col min="8987" max="9216" width="10.5703125" style="801"/>
    <col min="9217" max="9224" width="0" style="801" hidden="1" customWidth="1"/>
    <col min="9225" max="9225" width="3.7109375" style="801" customWidth="1"/>
    <col min="9226" max="9226" width="3.85546875" style="801" customWidth="1"/>
    <col min="9227" max="9227" width="3.7109375" style="801" customWidth="1"/>
    <col min="9228" max="9228" width="12.7109375" style="801" customWidth="1"/>
    <col min="9229" max="9229" width="52.7109375" style="801" customWidth="1"/>
    <col min="9230" max="9233" width="0" style="801" hidden="1" customWidth="1"/>
    <col min="9234" max="9234" width="12.28515625" style="801" customWidth="1"/>
    <col min="9235" max="9235" width="6.42578125" style="801" customWidth="1"/>
    <col min="9236" max="9236" width="12.28515625" style="801" customWidth="1"/>
    <col min="9237" max="9237" width="0" style="801" hidden="1" customWidth="1"/>
    <col min="9238" max="9238" width="3.7109375" style="801" customWidth="1"/>
    <col min="9239" max="9239" width="11.140625" style="801" bestFit="1" customWidth="1"/>
    <col min="9240" max="9241" width="10.5703125" style="801"/>
    <col min="9242" max="9242" width="11.140625" style="801" customWidth="1"/>
    <col min="9243" max="9472" width="10.5703125" style="801"/>
    <col min="9473" max="9480" width="0" style="801" hidden="1" customWidth="1"/>
    <col min="9481" max="9481" width="3.7109375" style="801" customWidth="1"/>
    <col min="9482" max="9482" width="3.85546875" style="801" customWidth="1"/>
    <col min="9483" max="9483" width="3.7109375" style="801" customWidth="1"/>
    <col min="9484" max="9484" width="12.7109375" style="801" customWidth="1"/>
    <col min="9485" max="9485" width="52.7109375" style="801" customWidth="1"/>
    <col min="9486" max="9489" width="0" style="801" hidden="1" customWidth="1"/>
    <col min="9490" max="9490" width="12.28515625" style="801" customWidth="1"/>
    <col min="9491" max="9491" width="6.42578125" style="801" customWidth="1"/>
    <col min="9492" max="9492" width="12.28515625" style="801" customWidth="1"/>
    <col min="9493" max="9493" width="0" style="801" hidden="1" customWidth="1"/>
    <col min="9494" max="9494" width="3.7109375" style="801" customWidth="1"/>
    <col min="9495" max="9495" width="11.140625" style="801" bestFit="1" customWidth="1"/>
    <col min="9496" max="9497" width="10.5703125" style="801"/>
    <col min="9498" max="9498" width="11.140625" style="801" customWidth="1"/>
    <col min="9499" max="9728" width="10.5703125" style="801"/>
    <col min="9729" max="9736" width="0" style="801" hidden="1" customWidth="1"/>
    <col min="9737" max="9737" width="3.7109375" style="801" customWidth="1"/>
    <col min="9738" max="9738" width="3.85546875" style="801" customWidth="1"/>
    <col min="9739" max="9739" width="3.7109375" style="801" customWidth="1"/>
    <col min="9740" max="9740" width="12.7109375" style="801" customWidth="1"/>
    <col min="9741" max="9741" width="52.7109375" style="801" customWidth="1"/>
    <col min="9742" max="9745" width="0" style="801" hidden="1" customWidth="1"/>
    <col min="9746" max="9746" width="12.28515625" style="801" customWidth="1"/>
    <col min="9747" max="9747" width="6.42578125" style="801" customWidth="1"/>
    <col min="9748" max="9748" width="12.28515625" style="801" customWidth="1"/>
    <col min="9749" max="9749" width="0" style="801" hidden="1" customWidth="1"/>
    <col min="9750" max="9750" width="3.7109375" style="801" customWidth="1"/>
    <col min="9751" max="9751" width="11.140625" style="801" bestFit="1" customWidth="1"/>
    <col min="9752" max="9753" width="10.5703125" style="801"/>
    <col min="9754" max="9754" width="11.140625" style="801" customWidth="1"/>
    <col min="9755" max="9984" width="10.5703125" style="801"/>
    <col min="9985" max="9992" width="0" style="801" hidden="1" customWidth="1"/>
    <col min="9993" max="9993" width="3.7109375" style="801" customWidth="1"/>
    <col min="9994" max="9994" width="3.85546875" style="801" customWidth="1"/>
    <col min="9995" max="9995" width="3.7109375" style="801" customWidth="1"/>
    <col min="9996" max="9996" width="12.7109375" style="801" customWidth="1"/>
    <col min="9997" max="9997" width="52.7109375" style="801" customWidth="1"/>
    <col min="9998" max="10001" width="0" style="801" hidden="1" customWidth="1"/>
    <col min="10002" max="10002" width="12.28515625" style="801" customWidth="1"/>
    <col min="10003" max="10003" width="6.42578125" style="801" customWidth="1"/>
    <col min="10004" max="10004" width="12.28515625" style="801" customWidth="1"/>
    <col min="10005" max="10005" width="0" style="801" hidden="1" customWidth="1"/>
    <col min="10006" max="10006" width="3.7109375" style="801" customWidth="1"/>
    <col min="10007" max="10007" width="11.140625" style="801" bestFit="1" customWidth="1"/>
    <col min="10008" max="10009" width="10.5703125" style="801"/>
    <col min="10010" max="10010" width="11.140625" style="801" customWidth="1"/>
    <col min="10011" max="10240" width="10.5703125" style="801"/>
    <col min="10241" max="10248" width="0" style="801" hidden="1" customWidth="1"/>
    <col min="10249" max="10249" width="3.7109375" style="801" customWidth="1"/>
    <col min="10250" max="10250" width="3.85546875" style="801" customWidth="1"/>
    <col min="10251" max="10251" width="3.7109375" style="801" customWidth="1"/>
    <col min="10252" max="10252" width="12.7109375" style="801" customWidth="1"/>
    <col min="10253" max="10253" width="52.7109375" style="801" customWidth="1"/>
    <col min="10254" max="10257" width="0" style="801" hidden="1" customWidth="1"/>
    <col min="10258" max="10258" width="12.28515625" style="801" customWidth="1"/>
    <col min="10259" max="10259" width="6.42578125" style="801" customWidth="1"/>
    <col min="10260" max="10260" width="12.28515625" style="801" customWidth="1"/>
    <col min="10261" max="10261" width="0" style="801" hidden="1" customWidth="1"/>
    <col min="10262" max="10262" width="3.7109375" style="801" customWidth="1"/>
    <col min="10263" max="10263" width="11.140625" style="801" bestFit="1" customWidth="1"/>
    <col min="10264" max="10265" width="10.5703125" style="801"/>
    <col min="10266" max="10266" width="11.140625" style="801" customWidth="1"/>
    <col min="10267" max="10496" width="10.5703125" style="801"/>
    <col min="10497" max="10504" width="0" style="801" hidden="1" customWidth="1"/>
    <col min="10505" max="10505" width="3.7109375" style="801" customWidth="1"/>
    <col min="10506" max="10506" width="3.85546875" style="801" customWidth="1"/>
    <col min="10507" max="10507" width="3.7109375" style="801" customWidth="1"/>
    <col min="10508" max="10508" width="12.7109375" style="801" customWidth="1"/>
    <col min="10509" max="10509" width="52.7109375" style="801" customWidth="1"/>
    <col min="10510" max="10513" width="0" style="801" hidden="1" customWidth="1"/>
    <col min="10514" max="10514" width="12.28515625" style="801" customWidth="1"/>
    <col min="10515" max="10515" width="6.42578125" style="801" customWidth="1"/>
    <col min="10516" max="10516" width="12.28515625" style="801" customWidth="1"/>
    <col min="10517" max="10517" width="0" style="801" hidden="1" customWidth="1"/>
    <col min="10518" max="10518" width="3.7109375" style="801" customWidth="1"/>
    <col min="10519" max="10519" width="11.140625" style="801" bestFit="1" customWidth="1"/>
    <col min="10520" max="10521" width="10.5703125" style="801"/>
    <col min="10522" max="10522" width="11.140625" style="801" customWidth="1"/>
    <col min="10523" max="10752" width="10.5703125" style="801"/>
    <col min="10753" max="10760" width="0" style="801" hidden="1" customWidth="1"/>
    <col min="10761" max="10761" width="3.7109375" style="801" customWidth="1"/>
    <col min="10762" max="10762" width="3.85546875" style="801" customWidth="1"/>
    <col min="10763" max="10763" width="3.7109375" style="801" customWidth="1"/>
    <col min="10764" max="10764" width="12.7109375" style="801" customWidth="1"/>
    <col min="10765" max="10765" width="52.7109375" style="801" customWidth="1"/>
    <col min="10766" max="10769" width="0" style="801" hidden="1" customWidth="1"/>
    <col min="10770" max="10770" width="12.28515625" style="801" customWidth="1"/>
    <col min="10771" max="10771" width="6.42578125" style="801" customWidth="1"/>
    <col min="10772" max="10772" width="12.28515625" style="801" customWidth="1"/>
    <col min="10773" max="10773" width="0" style="801" hidden="1" customWidth="1"/>
    <col min="10774" max="10774" width="3.7109375" style="801" customWidth="1"/>
    <col min="10775" max="10775" width="11.140625" style="801" bestFit="1" customWidth="1"/>
    <col min="10776" max="10777" width="10.5703125" style="801"/>
    <col min="10778" max="10778" width="11.140625" style="801" customWidth="1"/>
    <col min="10779" max="11008" width="10.5703125" style="801"/>
    <col min="11009" max="11016" width="0" style="801" hidden="1" customWidth="1"/>
    <col min="11017" max="11017" width="3.7109375" style="801" customWidth="1"/>
    <col min="11018" max="11018" width="3.85546875" style="801" customWidth="1"/>
    <col min="11019" max="11019" width="3.7109375" style="801" customWidth="1"/>
    <col min="11020" max="11020" width="12.7109375" style="801" customWidth="1"/>
    <col min="11021" max="11021" width="52.7109375" style="801" customWidth="1"/>
    <col min="11022" max="11025" width="0" style="801" hidden="1" customWidth="1"/>
    <col min="11026" max="11026" width="12.28515625" style="801" customWidth="1"/>
    <col min="11027" max="11027" width="6.42578125" style="801" customWidth="1"/>
    <col min="11028" max="11028" width="12.28515625" style="801" customWidth="1"/>
    <col min="11029" max="11029" width="0" style="801" hidden="1" customWidth="1"/>
    <col min="11030" max="11030" width="3.7109375" style="801" customWidth="1"/>
    <col min="11031" max="11031" width="11.140625" style="801" bestFit="1" customWidth="1"/>
    <col min="11032" max="11033" width="10.5703125" style="801"/>
    <col min="11034" max="11034" width="11.140625" style="801" customWidth="1"/>
    <col min="11035" max="11264" width="10.5703125" style="801"/>
    <col min="11265" max="11272" width="0" style="801" hidden="1" customWidth="1"/>
    <col min="11273" max="11273" width="3.7109375" style="801" customWidth="1"/>
    <col min="11274" max="11274" width="3.85546875" style="801" customWidth="1"/>
    <col min="11275" max="11275" width="3.7109375" style="801" customWidth="1"/>
    <col min="11276" max="11276" width="12.7109375" style="801" customWidth="1"/>
    <col min="11277" max="11277" width="52.7109375" style="801" customWidth="1"/>
    <col min="11278" max="11281" width="0" style="801" hidden="1" customWidth="1"/>
    <col min="11282" max="11282" width="12.28515625" style="801" customWidth="1"/>
    <col min="11283" max="11283" width="6.42578125" style="801" customWidth="1"/>
    <col min="11284" max="11284" width="12.28515625" style="801" customWidth="1"/>
    <col min="11285" max="11285" width="0" style="801" hidden="1" customWidth="1"/>
    <col min="11286" max="11286" width="3.7109375" style="801" customWidth="1"/>
    <col min="11287" max="11287" width="11.140625" style="801" bestFit="1" customWidth="1"/>
    <col min="11288" max="11289" width="10.5703125" style="801"/>
    <col min="11290" max="11290" width="11.140625" style="801" customWidth="1"/>
    <col min="11291" max="11520" width="10.5703125" style="801"/>
    <col min="11521" max="11528" width="0" style="801" hidden="1" customWidth="1"/>
    <col min="11529" max="11529" width="3.7109375" style="801" customWidth="1"/>
    <col min="11530" max="11530" width="3.85546875" style="801" customWidth="1"/>
    <col min="11531" max="11531" width="3.7109375" style="801" customWidth="1"/>
    <col min="11532" max="11532" width="12.7109375" style="801" customWidth="1"/>
    <col min="11533" max="11533" width="52.7109375" style="801" customWidth="1"/>
    <col min="11534" max="11537" width="0" style="801" hidden="1" customWidth="1"/>
    <col min="11538" max="11538" width="12.28515625" style="801" customWidth="1"/>
    <col min="11539" max="11539" width="6.42578125" style="801" customWidth="1"/>
    <col min="11540" max="11540" width="12.28515625" style="801" customWidth="1"/>
    <col min="11541" max="11541" width="0" style="801" hidden="1" customWidth="1"/>
    <col min="11542" max="11542" width="3.7109375" style="801" customWidth="1"/>
    <col min="11543" max="11543" width="11.140625" style="801" bestFit="1" customWidth="1"/>
    <col min="11544" max="11545" width="10.5703125" style="801"/>
    <col min="11546" max="11546" width="11.140625" style="801" customWidth="1"/>
    <col min="11547" max="11776" width="10.5703125" style="801"/>
    <col min="11777" max="11784" width="0" style="801" hidden="1" customWidth="1"/>
    <col min="11785" max="11785" width="3.7109375" style="801" customWidth="1"/>
    <col min="11786" max="11786" width="3.85546875" style="801" customWidth="1"/>
    <col min="11787" max="11787" width="3.7109375" style="801" customWidth="1"/>
    <col min="11788" max="11788" width="12.7109375" style="801" customWidth="1"/>
    <col min="11789" max="11789" width="52.7109375" style="801" customWidth="1"/>
    <col min="11790" max="11793" width="0" style="801" hidden="1" customWidth="1"/>
    <col min="11794" max="11794" width="12.28515625" style="801" customWidth="1"/>
    <col min="11795" max="11795" width="6.42578125" style="801" customWidth="1"/>
    <col min="11796" max="11796" width="12.28515625" style="801" customWidth="1"/>
    <col min="11797" max="11797" width="0" style="801" hidden="1" customWidth="1"/>
    <col min="11798" max="11798" width="3.7109375" style="801" customWidth="1"/>
    <col min="11799" max="11799" width="11.140625" style="801" bestFit="1" customWidth="1"/>
    <col min="11800" max="11801" width="10.5703125" style="801"/>
    <col min="11802" max="11802" width="11.140625" style="801" customWidth="1"/>
    <col min="11803" max="12032" width="10.5703125" style="801"/>
    <col min="12033" max="12040" width="0" style="801" hidden="1" customWidth="1"/>
    <col min="12041" max="12041" width="3.7109375" style="801" customWidth="1"/>
    <col min="12042" max="12042" width="3.85546875" style="801" customWidth="1"/>
    <col min="12043" max="12043" width="3.7109375" style="801" customWidth="1"/>
    <col min="12044" max="12044" width="12.7109375" style="801" customWidth="1"/>
    <col min="12045" max="12045" width="52.7109375" style="801" customWidth="1"/>
    <col min="12046" max="12049" width="0" style="801" hidden="1" customWidth="1"/>
    <col min="12050" max="12050" width="12.28515625" style="801" customWidth="1"/>
    <col min="12051" max="12051" width="6.42578125" style="801" customWidth="1"/>
    <col min="12052" max="12052" width="12.28515625" style="801" customWidth="1"/>
    <col min="12053" max="12053" width="0" style="801" hidden="1" customWidth="1"/>
    <col min="12054" max="12054" width="3.7109375" style="801" customWidth="1"/>
    <col min="12055" max="12055" width="11.140625" style="801" bestFit="1" customWidth="1"/>
    <col min="12056" max="12057" width="10.5703125" style="801"/>
    <col min="12058" max="12058" width="11.140625" style="801" customWidth="1"/>
    <col min="12059" max="12288" width="10.5703125" style="801"/>
    <col min="12289" max="12296" width="0" style="801" hidden="1" customWidth="1"/>
    <col min="12297" max="12297" width="3.7109375" style="801" customWidth="1"/>
    <col min="12298" max="12298" width="3.85546875" style="801" customWidth="1"/>
    <col min="12299" max="12299" width="3.7109375" style="801" customWidth="1"/>
    <col min="12300" max="12300" width="12.7109375" style="801" customWidth="1"/>
    <col min="12301" max="12301" width="52.7109375" style="801" customWidth="1"/>
    <col min="12302" max="12305" width="0" style="801" hidden="1" customWidth="1"/>
    <col min="12306" max="12306" width="12.28515625" style="801" customWidth="1"/>
    <col min="12307" max="12307" width="6.42578125" style="801" customWidth="1"/>
    <col min="12308" max="12308" width="12.28515625" style="801" customWidth="1"/>
    <col min="12309" max="12309" width="0" style="801" hidden="1" customWidth="1"/>
    <col min="12310" max="12310" width="3.7109375" style="801" customWidth="1"/>
    <col min="12311" max="12311" width="11.140625" style="801" bestFit="1" customWidth="1"/>
    <col min="12312" max="12313" width="10.5703125" style="801"/>
    <col min="12314" max="12314" width="11.140625" style="801" customWidth="1"/>
    <col min="12315" max="12544" width="10.5703125" style="801"/>
    <col min="12545" max="12552" width="0" style="801" hidden="1" customWidth="1"/>
    <col min="12553" max="12553" width="3.7109375" style="801" customWidth="1"/>
    <col min="12554" max="12554" width="3.85546875" style="801" customWidth="1"/>
    <col min="12555" max="12555" width="3.7109375" style="801" customWidth="1"/>
    <col min="12556" max="12556" width="12.7109375" style="801" customWidth="1"/>
    <col min="12557" max="12557" width="52.7109375" style="801" customWidth="1"/>
    <col min="12558" max="12561" width="0" style="801" hidden="1" customWidth="1"/>
    <col min="12562" max="12562" width="12.28515625" style="801" customWidth="1"/>
    <col min="12563" max="12563" width="6.42578125" style="801" customWidth="1"/>
    <col min="12564" max="12564" width="12.28515625" style="801" customWidth="1"/>
    <col min="12565" max="12565" width="0" style="801" hidden="1" customWidth="1"/>
    <col min="12566" max="12566" width="3.7109375" style="801" customWidth="1"/>
    <col min="12567" max="12567" width="11.140625" style="801" bestFit="1" customWidth="1"/>
    <col min="12568" max="12569" width="10.5703125" style="801"/>
    <col min="12570" max="12570" width="11.140625" style="801" customWidth="1"/>
    <col min="12571" max="12800" width="10.5703125" style="801"/>
    <col min="12801" max="12808" width="0" style="801" hidden="1" customWidth="1"/>
    <col min="12809" max="12809" width="3.7109375" style="801" customWidth="1"/>
    <col min="12810" max="12810" width="3.85546875" style="801" customWidth="1"/>
    <col min="12811" max="12811" width="3.7109375" style="801" customWidth="1"/>
    <col min="12812" max="12812" width="12.7109375" style="801" customWidth="1"/>
    <col min="12813" max="12813" width="52.7109375" style="801" customWidth="1"/>
    <col min="12814" max="12817" width="0" style="801" hidden="1" customWidth="1"/>
    <col min="12818" max="12818" width="12.28515625" style="801" customWidth="1"/>
    <col min="12819" max="12819" width="6.42578125" style="801" customWidth="1"/>
    <col min="12820" max="12820" width="12.28515625" style="801" customWidth="1"/>
    <col min="12821" max="12821" width="0" style="801" hidden="1" customWidth="1"/>
    <col min="12822" max="12822" width="3.7109375" style="801" customWidth="1"/>
    <col min="12823" max="12823" width="11.140625" style="801" bestFit="1" customWidth="1"/>
    <col min="12824" max="12825" width="10.5703125" style="801"/>
    <col min="12826" max="12826" width="11.140625" style="801" customWidth="1"/>
    <col min="12827" max="13056" width="10.5703125" style="801"/>
    <col min="13057" max="13064" width="0" style="801" hidden="1" customWidth="1"/>
    <col min="13065" max="13065" width="3.7109375" style="801" customWidth="1"/>
    <col min="13066" max="13066" width="3.85546875" style="801" customWidth="1"/>
    <col min="13067" max="13067" width="3.7109375" style="801" customWidth="1"/>
    <col min="13068" max="13068" width="12.7109375" style="801" customWidth="1"/>
    <col min="13069" max="13069" width="52.7109375" style="801" customWidth="1"/>
    <col min="13070" max="13073" width="0" style="801" hidden="1" customWidth="1"/>
    <col min="13074" max="13074" width="12.28515625" style="801" customWidth="1"/>
    <col min="13075" max="13075" width="6.42578125" style="801" customWidth="1"/>
    <col min="13076" max="13076" width="12.28515625" style="801" customWidth="1"/>
    <col min="13077" max="13077" width="0" style="801" hidden="1" customWidth="1"/>
    <col min="13078" max="13078" width="3.7109375" style="801" customWidth="1"/>
    <col min="13079" max="13079" width="11.140625" style="801" bestFit="1" customWidth="1"/>
    <col min="13080" max="13081" width="10.5703125" style="801"/>
    <col min="13082" max="13082" width="11.140625" style="801" customWidth="1"/>
    <col min="13083" max="13312" width="10.5703125" style="801"/>
    <col min="13313" max="13320" width="0" style="801" hidden="1" customWidth="1"/>
    <col min="13321" max="13321" width="3.7109375" style="801" customWidth="1"/>
    <col min="13322" max="13322" width="3.85546875" style="801" customWidth="1"/>
    <col min="13323" max="13323" width="3.7109375" style="801" customWidth="1"/>
    <col min="13324" max="13324" width="12.7109375" style="801" customWidth="1"/>
    <col min="13325" max="13325" width="52.7109375" style="801" customWidth="1"/>
    <col min="13326" max="13329" width="0" style="801" hidden="1" customWidth="1"/>
    <col min="13330" max="13330" width="12.28515625" style="801" customWidth="1"/>
    <col min="13331" max="13331" width="6.42578125" style="801" customWidth="1"/>
    <col min="13332" max="13332" width="12.28515625" style="801" customWidth="1"/>
    <col min="13333" max="13333" width="0" style="801" hidden="1" customWidth="1"/>
    <col min="13334" max="13334" width="3.7109375" style="801" customWidth="1"/>
    <col min="13335" max="13335" width="11.140625" style="801" bestFit="1" customWidth="1"/>
    <col min="13336" max="13337" width="10.5703125" style="801"/>
    <col min="13338" max="13338" width="11.140625" style="801" customWidth="1"/>
    <col min="13339" max="13568" width="10.5703125" style="801"/>
    <col min="13569" max="13576" width="0" style="801" hidden="1" customWidth="1"/>
    <col min="13577" max="13577" width="3.7109375" style="801" customWidth="1"/>
    <col min="13578" max="13578" width="3.85546875" style="801" customWidth="1"/>
    <col min="13579" max="13579" width="3.7109375" style="801" customWidth="1"/>
    <col min="13580" max="13580" width="12.7109375" style="801" customWidth="1"/>
    <col min="13581" max="13581" width="52.7109375" style="801" customWidth="1"/>
    <col min="13582" max="13585" width="0" style="801" hidden="1" customWidth="1"/>
    <col min="13586" max="13586" width="12.28515625" style="801" customWidth="1"/>
    <col min="13587" max="13587" width="6.42578125" style="801" customWidth="1"/>
    <col min="13588" max="13588" width="12.28515625" style="801" customWidth="1"/>
    <col min="13589" max="13589" width="0" style="801" hidden="1" customWidth="1"/>
    <col min="13590" max="13590" width="3.7109375" style="801" customWidth="1"/>
    <col min="13591" max="13591" width="11.140625" style="801" bestFit="1" customWidth="1"/>
    <col min="13592" max="13593" width="10.5703125" style="801"/>
    <col min="13594" max="13594" width="11.140625" style="801" customWidth="1"/>
    <col min="13595" max="13824" width="10.5703125" style="801"/>
    <col min="13825" max="13832" width="0" style="801" hidden="1" customWidth="1"/>
    <col min="13833" max="13833" width="3.7109375" style="801" customWidth="1"/>
    <col min="13834" max="13834" width="3.85546875" style="801" customWidth="1"/>
    <col min="13835" max="13835" width="3.7109375" style="801" customWidth="1"/>
    <col min="13836" max="13836" width="12.7109375" style="801" customWidth="1"/>
    <col min="13837" max="13837" width="52.7109375" style="801" customWidth="1"/>
    <col min="13838" max="13841" width="0" style="801" hidden="1" customWidth="1"/>
    <col min="13842" max="13842" width="12.28515625" style="801" customWidth="1"/>
    <col min="13843" max="13843" width="6.42578125" style="801" customWidth="1"/>
    <col min="13844" max="13844" width="12.28515625" style="801" customWidth="1"/>
    <col min="13845" max="13845" width="0" style="801" hidden="1" customWidth="1"/>
    <col min="13846" max="13846" width="3.7109375" style="801" customWidth="1"/>
    <col min="13847" max="13847" width="11.140625" style="801" bestFit="1" customWidth="1"/>
    <col min="13848" max="13849" width="10.5703125" style="801"/>
    <col min="13850" max="13850" width="11.140625" style="801" customWidth="1"/>
    <col min="13851" max="14080" width="10.5703125" style="801"/>
    <col min="14081" max="14088" width="0" style="801" hidden="1" customWidth="1"/>
    <col min="14089" max="14089" width="3.7109375" style="801" customWidth="1"/>
    <col min="14090" max="14090" width="3.85546875" style="801" customWidth="1"/>
    <col min="14091" max="14091" width="3.7109375" style="801" customWidth="1"/>
    <col min="14092" max="14092" width="12.7109375" style="801" customWidth="1"/>
    <col min="14093" max="14093" width="52.7109375" style="801" customWidth="1"/>
    <col min="14094" max="14097" width="0" style="801" hidden="1" customWidth="1"/>
    <col min="14098" max="14098" width="12.28515625" style="801" customWidth="1"/>
    <col min="14099" max="14099" width="6.42578125" style="801" customWidth="1"/>
    <col min="14100" max="14100" width="12.28515625" style="801" customWidth="1"/>
    <col min="14101" max="14101" width="0" style="801" hidden="1" customWidth="1"/>
    <col min="14102" max="14102" width="3.7109375" style="801" customWidth="1"/>
    <col min="14103" max="14103" width="11.140625" style="801" bestFit="1" customWidth="1"/>
    <col min="14104" max="14105" width="10.5703125" style="801"/>
    <col min="14106" max="14106" width="11.140625" style="801" customWidth="1"/>
    <col min="14107" max="14336" width="10.5703125" style="801"/>
    <col min="14337" max="14344" width="0" style="801" hidden="1" customWidth="1"/>
    <col min="14345" max="14345" width="3.7109375" style="801" customWidth="1"/>
    <col min="14346" max="14346" width="3.85546875" style="801" customWidth="1"/>
    <col min="14347" max="14347" width="3.7109375" style="801" customWidth="1"/>
    <col min="14348" max="14348" width="12.7109375" style="801" customWidth="1"/>
    <col min="14349" max="14349" width="52.7109375" style="801" customWidth="1"/>
    <col min="14350" max="14353" width="0" style="801" hidden="1" customWidth="1"/>
    <col min="14354" max="14354" width="12.28515625" style="801" customWidth="1"/>
    <col min="14355" max="14355" width="6.42578125" style="801" customWidth="1"/>
    <col min="14356" max="14356" width="12.28515625" style="801" customWidth="1"/>
    <col min="14357" max="14357" width="0" style="801" hidden="1" customWidth="1"/>
    <col min="14358" max="14358" width="3.7109375" style="801" customWidth="1"/>
    <col min="14359" max="14359" width="11.140625" style="801" bestFit="1" customWidth="1"/>
    <col min="14360" max="14361" width="10.5703125" style="801"/>
    <col min="14362" max="14362" width="11.140625" style="801" customWidth="1"/>
    <col min="14363" max="14592" width="10.5703125" style="801"/>
    <col min="14593" max="14600" width="0" style="801" hidden="1" customWidth="1"/>
    <col min="14601" max="14601" width="3.7109375" style="801" customWidth="1"/>
    <col min="14602" max="14602" width="3.85546875" style="801" customWidth="1"/>
    <col min="14603" max="14603" width="3.7109375" style="801" customWidth="1"/>
    <col min="14604" max="14604" width="12.7109375" style="801" customWidth="1"/>
    <col min="14605" max="14605" width="52.7109375" style="801" customWidth="1"/>
    <col min="14606" max="14609" width="0" style="801" hidden="1" customWidth="1"/>
    <col min="14610" max="14610" width="12.28515625" style="801" customWidth="1"/>
    <col min="14611" max="14611" width="6.42578125" style="801" customWidth="1"/>
    <col min="14612" max="14612" width="12.28515625" style="801" customWidth="1"/>
    <col min="14613" max="14613" width="0" style="801" hidden="1" customWidth="1"/>
    <col min="14614" max="14614" width="3.7109375" style="801" customWidth="1"/>
    <col min="14615" max="14615" width="11.140625" style="801" bestFit="1" customWidth="1"/>
    <col min="14616" max="14617" width="10.5703125" style="801"/>
    <col min="14618" max="14618" width="11.140625" style="801" customWidth="1"/>
    <col min="14619" max="14848" width="10.5703125" style="801"/>
    <col min="14849" max="14856" width="0" style="801" hidden="1" customWidth="1"/>
    <col min="14857" max="14857" width="3.7109375" style="801" customWidth="1"/>
    <col min="14858" max="14858" width="3.85546875" style="801" customWidth="1"/>
    <col min="14859" max="14859" width="3.7109375" style="801" customWidth="1"/>
    <col min="14860" max="14860" width="12.7109375" style="801" customWidth="1"/>
    <col min="14861" max="14861" width="52.7109375" style="801" customWidth="1"/>
    <col min="14862" max="14865" width="0" style="801" hidden="1" customWidth="1"/>
    <col min="14866" max="14866" width="12.28515625" style="801" customWidth="1"/>
    <col min="14867" max="14867" width="6.42578125" style="801" customWidth="1"/>
    <col min="14868" max="14868" width="12.28515625" style="801" customWidth="1"/>
    <col min="14869" max="14869" width="0" style="801" hidden="1" customWidth="1"/>
    <col min="14870" max="14870" width="3.7109375" style="801" customWidth="1"/>
    <col min="14871" max="14871" width="11.140625" style="801" bestFit="1" customWidth="1"/>
    <col min="14872" max="14873" width="10.5703125" style="801"/>
    <col min="14874" max="14874" width="11.140625" style="801" customWidth="1"/>
    <col min="14875" max="15104" width="10.5703125" style="801"/>
    <col min="15105" max="15112" width="0" style="801" hidden="1" customWidth="1"/>
    <col min="15113" max="15113" width="3.7109375" style="801" customWidth="1"/>
    <col min="15114" max="15114" width="3.85546875" style="801" customWidth="1"/>
    <col min="15115" max="15115" width="3.7109375" style="801" customWidth="1"/>
    <col min="15116" max="15116" width="12.7109375" style="801" customWidth="1"/>
    <col min="15117" max="15117" width="52.7109375" style="801" customWidth="1"/>
    <col min="15118" max="15121" width="0" style="801" hidden="1" customWidth="1"/>
    <col min="15122" max="15122" width="12.28515625" style="801" customWidth="1"/>
    <col min="15123" max="15123" width="6.42578125" style="801" customWidth="1"/>
    <col min="15124" max="15124" width="12.28515625" style="801" customWidth="1"/>
    <col min="15125" max="15125" width="0" style="801" hidden="1" customWidth="1"/>
    <col min="15126" max="15126" width="3.7109375" style="801" customWidth="1"/>
    <col min="15127" max="15127" width="11.140625" style="801" bestFit="1" customWidth="1"/>
    <col min="15128" max="15129" width="10.5703125" style="801"/>
    <col min="15130" max="15130" width="11.140625" style="801" customWidth="1"/>
    <col min="15131" max="15360" width="10.5703125" style="801"/>
    <col min="15361" max="15368" width="0" style="801" hidden="1" customWidth="1"/>
    <col min="15369" max="15369" width="3.7109375" style="801" customWidth="1"/>
    <col min="15370" max="15370" width="3.85546875" style="801" customWidth="1"/>
    <col min="15371" max="15371" width="3.7109375" style="801" customWidth="1"/>
    <col min="15372" max="15372" width="12.7109375" style="801" customWidth="1"/>
    <col min="15373" max="15373" width="52.7109375" style="801" customWidth="1"/>
    <col min="15374" max="15377" width="0" style="801" hidden="1" customWidth="1"/>
    <col min="15378" max="15378" width="12.28515625" style="801" customWidth="1"/>
    <col min="15379" max="15379" width="6.42578125" style="801" customWidth="1"/>
    <col min="15380" max="15380" width="12.28515625" style="801" customWidth="1"/>
    <col min="15381" max="15381" width="0" style="801" hidden="1" customWidth="1"/>
    <col min="15382" max="15382" width="3.7109375" style="801" customWidth="1"/>
    <col min="15383" max="15383" width="11.140625" style="801" bestFit="1" customWidth="1"/>
    <col min="15384" max="15385" width="10.5703125" style="801"/>
    <col min="15386" max="15386" width="11.140625" style="801" customWidth="1"/>
    <col min="15387" max="15616" width="10.5703125" style="801"/>
    <col min="15617" max="15624" width="0" style="801" hidden="1" customWidth="1"/>
    <col min="15625" max="15625" width="3.7109375" style="801" customWidth="1"/>
    <col min="15626" max="15626" width="3.85546875" style="801" customWidth="1"/>
    <col min="15627" max="15627" width="3.7109375" style="801" customWidth="1"/>
    <col min="15628" max="15628" width="12.7109375" style="801" customWidth="1"/>
    <col min="15629" max="15629" width="52.7109375" style="801" customWidth="1"/>
    <col min="15630" max="15633" width="0" style="801" hidden="1" customWidth="1"/>
    <col min="15634" max="15634" width="12.28515625" style="801" customWidth="1"/>
    <col min="15635" max="15635" width="6.42578125" style="801" customWidth="1"/>
    <col min="15636" max="15636" width="12.28515625" style="801" customWidth="1"/>
    <col min="15637" max="15637" width="0" style="801" hidden="1" customWidth="1"/>
    <col min="15638" max="15638" width="3.7109375" style="801" customWidth="1"/>
    <col min="15639" max="15639" width="11.140625" style="801" bestFit="1" customWidth="1"/>
    <col min="15640" max="15641" width="10.5703125" style="801"/>
    <col min="15642" max="15642" width="11.140625" style="801" customWidth="1"/>
    <col min="15643" max="15872" width="10.5703125" style="801"/>
    <col min="15873" max="15880" width="0" style="801" hidden="1" customWidth="1"/>
    <col min="15881" max="15881" width="3.7109375" style="801" customWidth="1"/>
    <col min="15882" max="15882" width="3.85546875" style="801" customWidth="1"/>
    <col min="15883" max="15883" width="3.7109375" style="801" customWidth="1"/>
    <col min="15884" max="15884" width="12.7109375" style="801" customWidth="1"/>
    <col min="15885" max="15885" width="52.7109375" style="801" customWidth="1"/>
    <col min="15886" max="15889" width="0" style="801" hidden="1" customWidth="1"/>
    <col min="15890" max="15890" width="12.28515625" style="801" customWidth="1"/>
    <col min="15891" max="15891" width="6.42578125" style="801" customWidth="1"/>
    <col min="15892" max="15892" width="12.28515625" style="801" customWidth="1"/>
    <col min="15893" max="15893" width="0" style="801" hidden="1" customWidth="1"/>
    <col min="15894" max="15894" width="3.7109375" style="801" customWidth="1"/>
    <col min="15895" max="15895" width="11.140625" style="801" bestFit="1" customWidth="1"/>
    <col min="15896" max="15897" width="10.5703125" style="801"/>
    <col min="15898" max="15898" width="11.140625" style="801" customWidth="1"/>
    <col min="15899" max="16128" width="10.5703125" style="801"/>
    <col min="16129" max="16136" width="0" style="801" hidden="1" customWidth="1"/>
    <col min="16137" max="16137" width="3.7109375" style="801" customWidth="1"/>
    <col min="16138" max="16138" width="3.85546875" style="801" customWidth="1"/>
    <col min="16139" max="16139" width="3.7109375" style="801" customWidth="1"/>
    <col min="16140" max="16140" width="12.7109375" style="801" customWidth="1"/>
    <col min="16141" max="16141" width="52.7109375" style="801" customWidth="1"/>
    <col min="16142" max="16145" width="0" style="801" hidden="1" customWidth="1"/>
    <col min="16146" max="16146" width="12.28515625" style="801" customWidth="1"/>
    <col min="16147" max="16147" width="6.42578125" style="801" customWidth="1"/>
    <col min="16148" max="16148" width="12.28515625" style="801" customWidth="1"/>
    <col min="16149" max="16149" width="0" style="801" hidden="1" customWidth="1"/>
    <col min="16150" max="16150" width="3.7109375" style="801" customWidth="1"/>
    <col min="16151" max="16151" width="11.140625" style="801" bestFit="1" customWidth="1"/>
    <col min="16152" max="16153" width="10.5703125" style="801"/>
    <col min="16154" max="16154" width="11.140625" style="801" customWidth="1"/>
    <col min="16155" max="16384" width="10.5703125" style="801"/>
  </cols>
  <sheetData>
    <row r="1" spans="1:34" hidden="1">
      <c r="Q1" s="770"/>
      <c r="R1" s="770"/>
    </row>
    <row r="2" spans="1:34" hidden="1">
      <c r="U2" s="770"/>
    </row>
    <row r="3" spans="1:34" hidden="1"/>
    <row r="4" spans="1:34" ht="3" customHeight="1">
      <c r="J4" s="688"/>
      <c r="K4" s="688"/>
      <c r="L4" s="756"/>
      <c r="M4" s="756"/>
      <c r="N4" s="756"/>
      <c r="O4" s="806"/>
      <c r="P4" s="806"/>
      <c r="Q4" s="806"/>
      <c r="R4" s="806"/>
      <c r="S4" s="806"/>
      <c r="T4" s="806"/>
      <c r="U4" s="806"/>
    </row>
    <row r="5" spans="1:34" ht="22.5" customHeight="1">
      <c r="J5" s="688"/>
      <c r="K5" s="688"/>
      <c r="L5" s="1215" t="s">
        <v>631</v>
      </c>
      <c r="M5" s="1215"/>
      <c r="N5" s="1215"/>
      <c r="O5" s="1215"/>
      <c r="P5" s="1215"/>
      <c r="Q5" s="1215"/>
      <c r="R5" s="1215"/>
      <c r="S5" s="1215"/>
      <c r="T5" s="1215"/>
      <c r="U5" s="666"/>
    </row>
    <row r="6" spans="1:34" ht="3" customHeight="1">
      <c r="J6" s="688"/>
      <c r="K6" s="688"/>
      <c r="L6" s="756"/>
      <c r="M6" s="756"/>
      <c r="N6" s="756"/>
      <c r="O6" s="757"/>
      <c r="P6" s="757"/>
      <c r="Q6" s="757"/>
      <c r="R6" s="757"/>
      <c r="S6" s="757"/>
      <c r="T6" s="757"/>
      <c r="U6" s="757"/>
      <c r="V6" s="806"/>
    </row>
    <row r="7" spans="1:34" ht="33.75">
      <c r="J7" s="688"/>
      <c r="K7" s="688"/>
      <c r="L7" s="756"/>
      <c r="M7" s="619" t="s">
        <v>745</v>
      </c>
      <c r="N7" s="756"/>
      <c r="O7" s="1237"/>
      <c r="P7" s="1238"/>
      <c r="Q7" s="1238"/>
      <c r="R7" s="1238"/>
      <c r="S7" s="1238"/>
      <c r="T7" s="1239"/>
      <c r="U7" s="769"/>
      <c r="V7" s="806"/>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773"/>
      <c r="B9" s="773"/>
      <c r="C9" s="773"/>
      <c r="D9" s="773"/>
      <c r="E9" s="773"/>
      <c r="F9" s="773"/>
      <c r="G9" s="773"/>
      <c r="H9" s="773"/>
      <c r="L9" s="501"/>
      <c r="M9" s="619" t="s">
        <v>502</v>
      </c>
      <c r="N9" s="668"/>
      <c r="O9" s="1221" t="str">
        <f>IF(NameOrPr_ch="",IF(NameOrPr="","",NameOrPr),NameOrPr_ch)</f>
        <v>Государственная служба Чувашской Республики по конкурентной политике и тарифам</v>
      </c>
      <c r="P9" s="1221"/>
      <c r="Q9" s="1221"/>
      <c r="R9" s="1221"/>
      <c r="S9" s="1221"/>
      <c r="T9" s="1221"/>
      <c r="U9" s="769"/>
      <c r="V9" s="769"/>
      <c r="W9" s="521"/>
      <c r="X9" s="773"/>
      <c r="Y9" s="773"/>
      <c r="Z9" s="773"/>
      <c r="AA9" s="773"/>
      <c r="AB9" s="773"/>
      <c r="AC9" s="773"/>
      <c r="AD9" s="773"/>
      <c r="AE9" s="773"/>
      <c r="AF9" s="773"/>
      <c r="AG9" s="773"/>
      <c r="AH9" s="773"/>
    </row>
    <row r="10" spans="1:34" s="572" customFormat="1" ht="18.75">
      <c r="A10" s="773"/>
      <c r="B10" s="773"/>
      <c r="C10" s="773"/>
      <c r="D10" s="773"/>
      <c r="E10" s="773"/>
      <c r="F10" s="773"/>
      <c r="G10" s="773"/>
      <c r="H10" s="773"/>
      <c r="L10" s="501"/>
      <c r="M10" s="619" t="s">
        <v>596</v>
      </c>
      <c r="N10" s="668"/>
      <c r="O10" s="1221" t="str">
        <f>IF(datePr_ch="",IF(datePr="","",datePr),datePr_ch)</f>
        <v>24.11.2020</v>
      </c>
      <c r="P10" s="1221"/>
      <c r="Q10" s="1221"/>
      <c r="R10" s="1221"/>
      <c r="S10" s="1221"/>
      <c r="T10" s="1221"/>
      <c r="U10" s="769"/>
      <c r="V10" s="769"/>
      <c r="W10" s="521"/>
      <c r="X10" s="773"/>
      <c r="Y10" s="773"/>
      <c r="Z10" s="773"/>
      <c r="AA10" s="773"/>
      <c r="AB10" s="773"/>
      <c r="AC10" s="773"/>
      <c r="AD10" s="773"/>
      <c r="AE10" s="773"/>
      <c r="AF10" s="773"/>
      <c r="AG10" s="773"/>
      <c r="AH10" s="773"/>
    </row>
    <row r="11" spans="1:34" s="572" customFormat="1" ht="18.75">
      <c r="A11" s="773"/>
      <c r="B11" s="773"/>
      <c r="C11" s="773"/>
      <c r="D11" s="773"/>
      <c r="E11" s="773"/>
      <c r="F11" s="773"/>
      <c r="G11" s="773"/>
      <c r="H11" s="773"/>
      <c r="L11" s="763"/>
      <c r="M11" s="619" t="s">
        <v>595</v>
      </c>
      <c r="N11" s="668"/>
      <c r="O11" s="1221" t="str">
        <f>IF(numberPr_ch="",IF(numberPr="","",numberPr),numberPr_ch)</f>
        <v>44-22/тп</v>
      </c>
      <c r="P11" s="1221"/>
      <c r="Q11" s="1221"/>
      <c r="R11" s="1221"/>
      <c r="S11" s="1221"/>
      <c r="T11" s="1221"/>
      <c r="U11" s="769"/>
      <c r="V11" s="769"/>
      <c r="W11" s="521"/>
      <c r="X11" s="773"/>
      <c r="Y11" s="773"/>
      <c r="Z11" s="773"/>
      <c r="AA11" s="773"/>
      <c r="AB11" s="773"/>
      <c r="AC11" s="773"/>
      <c r="AD11" s="773"/>
      <c r="AE11" s="773"/>
      <c r="AF11" s="773"/>
      <c r="AG11" s="773"/>
      <c r="AH11" s="773"/>
    </row>
    <row r="12" spans="1:34" s="572" customFormat="1" ht="18.75">
      <c r="A12" s="773"/>
      <c r="B12" s="773"/>
      <c r="C12" s="773"/>
      <c r="D12" s="773"/>
      <c r="E12" s="773"/>
      <c r="F12" s="773"/>
      <c r="G12" s="773"/>
      <c r="H12" s="773"/>
      <c r="L12" s="763"/>
      <c r="M12" s="619" t="s">
        <v>501</v>
      </c>
      <c r="N12" s="668"/>
      <c r="O12" s="1221" t="str">
        <f>IF(IstPub_ch="",IF(IstPub="","",IstPub),IstPub_ch)</f>
        <v>http://publication.pravo.gov.ru/Document/View/2101202012140001</v>
      </c>
      <c r="P12" s="1221"/>
      <c r="Q12" s="1221"/>
      <c r="R12" s="1221"/>
      <c r="S12" s="1221"/>
      <c r="T12" s="1221"/>
      <c r="U12" s="769"/>
      <c r="V12" s="769"/>
      <c r="W12" s="521"/>
      <c r="X12" s="773"/>
      <c r="Y12" s="773"/>
      <c r="Z12" s="773"/>
      <c r="AA12" s="773"/>
      <c r="AB12" s="773"/>
      <c r="AC12" s="773"/>
      <c r="AD12" s="773"/>
      <c r="AE12" s="773"/>
      <c r="AF12" s="773"/>
      <c r="AG12" s="773"/>
      <c r="AH12" s="773"/>
    </row>
    <row r="13" spans="1:34" s="572" customFormat="1" ht="11.25">
      <c r="A13" s="773"/>
      <c r="B13" s="773"/>
      <c r="C13" s="773"/>
      <c r="D13" s="773"/>
      <c r="E13" s="773"/>
      <c r="F13" s="773"/>
      <c r="G13" s="773"/>
      <c r="H13" s="773"/>
      <c r="L13" s="1216"/>
      <c r="M13" s="1216"/>
      <c r="N13" s="781"/>
      <c r="O13" s="769"/>
      <c r="P13" s="769"/>
      <c r="Q13" s="769"/>
      <c r="R13" s="769"/>
      <c r="S13" s="769"/>
      <c r="T13" s="769"/>
      <c r="U13" s="772" t="s">
        <v>373</v>
      </c>
      <c r="X13" s="773"/>
      <c r="Y13" s="773"/>
      <c r="Z13" s="773"/>
      <c r="AA13" s="773"/>
      <c r="AB13" s="773"/>
      <c r="AC13" s="773"/>
      <c r="AD13" s="773"/>
      <c r="AE13" s="773"/>
      <c r="AF13" s="773"/>
      <c r="AG13" s="773"/>
      <c r="AH13" s="773"/>
    </row>
    <row r="14" spans="1:34">
      <c r="J14" s="688"/>
      <c r="K14" s="688"/>
      <c r="L14" s="756"/>
      <c r="M14" s="756"/>
      <c r="N14" s="504"/>
      <c r="O14" s="1222"/>
      <c r="P14" s="1222"/>
      <c r="Q14" s="1222"/>
      <c r="R14" s="1222"/>
      <c r="S14" s="1222"/>
      <c r="T14" s="1222"/>
      <c r="U14" s="1222"/>
    </row>
    <row r="15" spans="1:34">
      <c r="J15" s="688"/>
      <c r="K15" s="688"/>
      <c r="L15" s="1158" t="s">
        <v>454</v>
      </c>
      <c r="M15" s="1158"/>
      <c r="N15" s="1158"/>
      <c r="O15" s="1158"/>
      <c r="P15" s="1158"/>
      <c r="Q15" s="1158"/>
      <c r="R15" s="1158"/>
      <c r="S15" s="1158"/>
      <c r="T15" s="1158"/>
      <c r="U15" s="1158"/>
      <c r="V15" s="1158"/>
      <c r="W15" s="1158" t="s">
        <v>455</v>
      </c>
    </row>
    <row r="16" spans="1:34" ht="14.25" customHeight="1">
      <c r="J16" s="688"/>
      <c r="K16" s="688"/>
      <c r="L16" s="1228" t="s">
        <v>92</v>
      </c>
      <c r="M16" s="1228" t="s">
        <v>639</v>
      </c>
      <c r="N16" s="663"/>
      <c r="O16" s="1229" t="s">
        <v>641</v>
      </c>
      <c r="P16" s="1230"/>
      <c r="Q16" s="1230"/>
      <c r="R16" s="1230"/>
      <c r="S16" s="1230"/>
      <c r="T16" s="1231"/>
      <c r="U16" s="1212" t="s">
        <v>341</v>
      </c>
      <c r="V16" s="1225" t="s">
        <v>275</v>
      </c>
      <c r="W16" s="1158"/>
    </row>
    <row r="17" spans="1:36" ht="14.25" customHeight="1">
      <c r="J17" s="688"/>
      <c r="K17" s="688"/>
      <c r="L17" s="1228"/>
      <c r="M17" s="1228"/>
      <c r="N17" s="664"/>
      <c r="O17" s="1234" t="s">
        <v>605</v>
      </c>
      <c r="P17" s="1232" t="s">
        <v>271</v>
      </c>
      <c r="Q17" s="1233"/>
      <c r="R17" s="1209" t="s">
        <v>654</v>
      </c>
      <c r="S17" s="1210"/>
      <c r="T17" s="1211"/>
      <c r="U17" s="1213"/>
      <c r="V17" s="1226"/>
      <c r="W17" s="1158"/>
    </row>
    <row r="18" spans="1:36" ht="33.75" customHeight="1">
      <c r="J18" s="688"/>
      <c r="K18" s="688"/>
      <c r="L18" s="1228"/>
      <c r="M18" s="1228"/>
      <c r="N18" s="665"/>
      <c r="O18" s="1235"/>
      <c r="P18" s="758" t="s">
        <v>606</v>
      </c>
      <c r="Q18" s="758" t="s">
        <v>6</v>
      </c>
      <c r="R18" s="782" t="s">
        <v>274</v>
      </c>
      <c r="S18" s="1223" t="s">
        <v>273</v>
      </c>
      <c r="T18" s="1224"/>
      <c r="U18" s="1214"/>
      <c r="V18" s="1227"/>
      <c r="W18" s="1158"/>
    </row>
    <row r="19" spans="1:36">
      <c r="J19" s="688"/>
      <c r="K19" s="571">
        <v>1</v>
      </c>
      <c r="L19" s="649" t="s">
        <v>93</v>
      </c>
      <c r="M19" s="649" t="s">
        <v>49</v>
      </c>
      <c r="N19" s="651" t="str">
        <f ca="1">OFFSET(N19,0,-1)</f>
        <v>2</v>
      </c>
      <c r="O19" s="780">
        <f ca="1">OFFSET(O19,0,-1)+1</f>
        <v>3</v>
      </c>
      <c r="P19" s="780">
        <f ca="1">OFFSET(P19,0,-1)+1</f>
        <v>4</v>
      </c>
      <c r="Q19" s="780">
        <f ca="1">OFFSET(Q19,0,-1)+1</f>
        <v>5</v>
      </c>
      <c r="R19" s="780">
        <f ca="1">OFFSET(R19,0,-1)+1</f>
        <v>6</v>
      </c>
      <c r="S19" s="1217">
        <f ca="1">OFFSET(S19,0,-1)+1</f>
        <v>7</v>
      </c>
      <c r="T19" s="1217"/>
      <c r="U19" s="780">
        <f ca="1">OFFSET(U19,0,-2)+1</f>
        <v>8</v>
      </c>
      <c r="V19" s="651">
        <f ca="1">OFFSET(V19,0,-1)</f>
        <v>8</v>
      </c>
      <c r="W19" s="780">
        <f ca="1">OFFSET(W19,0,-1)+1</f>
        <v>9</v>
      </c>
    </row>
    <row r="20" spans="1:36" ht="22.5">
      <c r="A20" s="1201">
        <v>1</v>
      </c>
      <c r="B20" s="885"/>
      <c r="C20" s="885"/>
      <c r="D20" s="885"/>
      <c r="E20" s="886"/>
      <c r="F20" s="887"/>
      <c r="G20" s="887"/>
      <c r="H20" s="887"/>
      <c r="I20" s="888"/>
      <c r="J20" s="883"/>
      <c r="K20" s="890"/>
      <c r="L20" s="783">
        <f>mergeValue(A20)</f>
        <v>1</v>
      </c>
      <c r="M20" s="643" t="s">
        <v>20</v>
      </c>
      <c r="N20" s="648"/>
      <c r="O20" s="1202"/>
      <c r="P20" s="1202"/>
      <c r="Q20" s="1202"/>
      <c r="R20" s="1202"/>
      <c r="S20" s="1202"/>
      <c r="T20" s="1202"/>
      <c r="U20" s="1202"/>
      <c r="V20" s="1202"/>
      <c r="W20" s="632" t="s">
        <v>476</v>
      </c>
      <c r="Y20" s="831"/>
      <c r="Z20" s="831" t="str">
        <f t="shared" ref="Z20:Z33" si="0">IF(M20="","",M20 )</f>
        <v>Наименование тарифа</v>
      </c>
      <c r="AA20" s="831"/>
      <c r="AB20" s="831"/>
      <c r="AC20" s="831"/>
      <c r="AI20" s="810"/>
      <c r="AJ20" s="810"/>
    </row>
    <row r="21" spans="1:36" ht="22.5">
      <c r="A21" s="1201"/>
      <c r="B21" s="1201">
        <v>1</v>
      </c>
      <c r="C21" s="885"/>
      <c r="D21" s="885"/>
      <c r="E21" s="887"/>
      <c r="F21" s="887"/>
      <c r="G21" s="887"/>
      <c r="H21" s="887"/>
      <c r="I21" s="882"/>
      <c r="J21" s="881"/>
      <c r="K21" s="884"/>
      <c r="L21" s="783" t="str">
        <f>mergeValue(A21) &amp;"."&amp; mergeValue(B21)</f>
        <v>1.1</v>
      </c>
      <c r="M21" s="694" t="s">
        <v>16</v>
      </c>
      <c r="N21" s="648"/>
      <c r="O21" s="1202"/>
      <c r="P21" s="1202"/>
      <c r="Q21" s="1202"/>
      <c r="R21" s="1202"/>
      <c r="S21" s="1202"/>
      <c r="T21" s="1202"/>
      <c r="U21" s="1202"/>
      <c r="V21" s="1202"/>
      <c r="W21" s="632" t="s">
        <v>477</v>
      </c>
      <c r="Y21" s="831"/>
      <c r="Z21" s="831" t="str">
        <f t="shared" si="0"/>
        <v>Территория действия тарифа</v>
      </c>
      <c r="AA21" s="831"/>
      <c r="AB21" s="831"/>
      <c r="AC21" s="831"/>
      <c r="AI21" s="810"/>
      <c r="AJ21" s="810"/>
    </row>
    <row r="22" spans="1:36" ht="22.5">
      <c r="A22" s="1201"/>
      <c r="B22" s="1201"/>
      <c r="C22" s="1201">
        <v>1</v>
      </c>
      <c r="D22" s="885"/>
      <c r="E22" s="887"/>
      <c r="F22" s="887"/>
      <c r="G22" s="887"/>
      <c r="H22" s="887"/>
      <c r="I22" s="889"/>
      <c r="J22" s="881"/>
      <c r="K22" s="884"/>
      <c r="L22" s="783" t="str">
        <f>mergeValue(A22) &amp;"."&amp; mergeValue(B22)&amp;"."&amp; mergeValue(C22)</f>
        <v>1.1.1</v>
      </c>
      <c r="M22" s="695" t="s">
        <v>7</v>
      </c>
      <c r="N22" s="648"/>
      <c r="O22" s="1202"/>
      <c r="P22" s="1202"/>
      <c r="Q22" s="1202"/>
      <c r="R22" s="1202"/>
      <c r="S22" s="1202"/>
      <c r="T22" s="1202"/>
      <c r="U22" s="1202"/>
      <c r="V22" s="1202"/>
      <c r="W22" s="632" t="s">
        <v>633</v>
      </c>
      <c r="Y22" s="831"/>
      <c r="Z22" s="831" t="str">
        <f t="shared" si="0"/>
        <v xml:space="preserve">Наименование системы теплоснабжения </v>
      </c>
      <c r="AA22" s="831"/>
      <c r="AB22" s="831"/>
      <c r="AC22" s="831"/>
      <c r="AI22" s="810"/>
      <c r="AJ22" s="810"/>
    </row>
    <row r="23" spans="1:36" ht="22.5">
      <c r="A23" s="1201"/>
      <c r="B23" s="1201"/>
      <c r="C23" s="1201"/>
      <c r="D23" s="1201">
        <v>1</v>
      </c>
      <c r="E23" s="887"/>
      <c r="F23" s="887"/>
      <c r="G23" s="887"/>
      <c r="H23" s="887"/>
      <c r="I23" s="889"/>
      <c r="J23" s="881"/>
      <c r="K23" s="884"/>
      <c r="L23" s="783" t="str">
        <f>mergeValue(A23) &amp;"."&amp; mergeValue(B23)&amp;"."&amp; mergeValue(C23)&amp;"."&amp; mergeValue(D23)</f>
        <v>1.1.1.1</v>
      </c>
      <c r="M23" s="696" t="s">
        <v>22</v>
      </c>
      <c r="N23" s="648"/>
      <c r="O23" s="1202"/>
      <c r="P23" s="1202"/>
      <c r="Q23" s="1202"/>
      <c r="R23" s="1202"/>
      <c r="S23" s="1202"/>
      <c r="T23" s="1202"/>
      <c r="U23" s="1202"/>
      <c r="V23" s="1202"/>
      <c r="W23" s="632" t="s">
        <v>634</v>
      </c>
      <c r="Y23" s="831"/>
      <c r="Z23" s="831" t="str">
        <f t="shared" si="0"/>
        <v xml:space="preserve">Источник тепловой энергии  </v>
      </c>
      <c r="AA23" s="831"/>
      <c r="AB23" s="831"/>
      <c r="AC23" s="831"/>
      <c r="AI23" s="810"/>
      <c r="AJ23" s="810"/>
    </row>
    <row r="24" spans="1:36" ht="101.25">
      <c r="A24" s="1201"/>
      <c r="B24" s="1201"/>
      <c r="C24" s="1201"/>
      <c r="D24" s="1201"/>
      <c r="E24" s="1201">
        <v>1</v>
      </c>
      <c r="F24" s="887"/>
      <c r="G24" s="887"/>
      <c r="H24" s="885">
        <v>1</v>
      </c>
      <c r="I24" s="1201">
        <v>1</v>
      </c>
      <c r="J24" s="887"/>
      <c r="K24" s="892"/>
      <c r="L24" s="783" t="str">
        <f>mergeValue(A24) &amp;"."&amp; mergeValue(B24)&amp;"."&amp; mergeValue(C24)&amp;"."&amp; mergeValue(D24)&amp;"."&amp; mergeValue(E24)</f>
        <v>1.1.1.1.1</v>
      </c>
      <c r="M24" s="556" t="s">
        <v>9</v>
      </c>
      <c r="N24" s="648"/>
      <c r="O24" s="1203"/>
      <c r="P24" s="1203"/>
      <c r="Q24" s="1203"/>
      <c r="R24" s="1203"/>
      <c r="S24" s="1203"/>
      <c r="T24" s="1203"/>
      <c r="U24" s="1203"/>
      <c r="V24" s="1203"/>
      <c r="W24" s="632" t="s">
        <v>638</v>
      </c>
      <c r="Y24" s="831"/>
      <c r="Z24" s="831" t="str">
        <f t="shared" si="0"/>
        <v>Схема подключения теплопотребляющей установки к коллектору источника тепловой энергии</v>
      </c>
      <c r="AA24" s="831"/>
      <c r="AB24" s="831"/>
      <c r="AC24" s="831"/>
      <c r="AI24" s="810"/>
      <c r="AJ24" s="810"/>
    </row>
    <row r="25" spans="1:36" ht="90">
      <c r="A25" s="1201"/>
      <c r="B25" s="1201"/>
      <c r="C25" s="1201"/>
      <c r="D25" s="1201"/>
      <c r="E25" s="1201"/>
      <c r="F25" s="1201">
        <v>1</v>
      </c>
      <c r="G25" s="885"/>
      <c r="H25" s="885"/>
      <c r="I25" s="1201"/>
      <c r="J25" s="1201">
        <v>1</v>
      </c>
      <c r="K25" s="893"/>
      <c r="L25" s="783" t="str">
        <f>mergeValue(A25) &amp;"."&amp; mergeValue(B25)&amp;"."&amp; mergeValue(C25)&amp;"."&amp; mergeValue(D25)&amp;"."&amp; mergeValue(E25)&amp;"."&amp; mergeValue(F25)</f>
        <v>1.1.1.1.1.1</v>
      </c>
      <c r="M25" s="557" t="s">
        <v>10</v>
      </c>
      <c r="N25" s="648"/>
      <c r="O25" s="1203"/>
      <c r="P25" s="1203"/>
      <c r="Q25" s="1203"/>
      <c r="R25" s="1203"/>
      <c r="S25" s="1203"/>
      <c r="T25" s="1203"/>
      <c r="U25" s="1203"/>
      <c r="V25" s="1203"/>
      <c r="W25" s="632" t="s">
        <v>636</v>
      </c>
      <c r="Y25" s="831"/>
      <c r="Z25" s="831" t="str">
        <f t="shared" si="0"/>
        <v>Группа потребителей</v>
      </c>
      <c r="AA25" s="831"/>
      <c r="AB25" s="831"/>
      <c r="AC25" s="831"/>
      <c r="AI25" s="810"/>
      <c r="AJ25" s="810"/>
    </row>
    <row r="26" spans="1:36" ht="189" customHeight="1">
      <c r="A26" s="1201"/>
      <c r="B26" s="1201"/>
      <c r="C26" s="1201"/>
      <c r="D26" s="1201"/>
      <c r="E26" s="1201"/>
      <c r="F26" s="1201"/>
      <c r="G26" s="885">
        <v>1</v>
      </c>
      <c r="H26" s="885"/>
      <c r="I26" s="1201"/>
      <c r="J26" s="1201"/>
      <c r="K26" s="893">
        <v>1</v>
      </c>
      <c r="L26" s="783" t="str">
        <f>mergeValue(A26) &amp;"."&amp; mergeValue(B26)&amp;"."&amp; mergeValue(C26)&amp;"."&amp; mergeValue(D26)&amp;"."&amp; mergeValue(E26)&amp;"."&amp; mergeValue(F26)&amp;"."&amp; mergeValue(G26)</f>
        <v>1.1.1.1.1.1.1</v>
      </c>
      <c r="M26" s="1071"/>
      <c r="N26" s="648"/>
      <c r="O26" s="765"/>
      <c r="P26" s="765"/>
      <c r="Q26" s="1095"/>
      <c r="R26" s="1207"/>
      <c r="S26" s="1208" t="s">
        <v>84</v>
      </c>
      <c r="T26" s="1207"/>
      <c r="U26" s="1208" t="s">
        <v>85</v>
      </c>
      <c r="V26" s="765"/>
      <c r="W26" s="1218" t="s">
        <v>655</v>
      </c>
      <c r="X26" s="810" t="str">
        <f>strCheckDate(O27:V27)</f>
        <v/>
      </c>
      <c r="Y26" s="831"/>
      <c r="Z26" s="831" t="str">
        <f t="shared" si="0"/>
        <v/>
      </c>
      <c r="AA26" s="831"/>
      <c r="AB26" s="831"/>
      <c r="AC26" s="831"/>
      <c r="AI26" s="810"/>
      <c r="AJ26" s="810"/>
    </row>
    <row r="27" spans="1:36" ht="11.25" hidden="1">
      <c r="A27" s="1201"/>
      <c r="B27" s="1201"/>
      <c r="C27" s="1201"/>
      <c r="D27" s="1201"/>
      <c r="E27" s="1201"/>
      <c r="F27" s="1201"/>
      <c r="G27" s="885"/>
      <c r="H27" s="885"/>
      <c r="I27" s="1201"/>
      <c r="J27" s="1201"/>
      <c r="K27" s="893"/>
      <c r="L27" s="802"/>
      <c r="M27" s="648"/>
      <c r="N27" s="648"/>
      <c r="O27" s="765"/>
      <c r="P27" s="765"/>
      <c r="Q27" s="771" t="str">
        <f>R26 &amp; "-" &amp; T26</f>
        <v>-</v>
      </c>
      <c r="R27" s="1207"/>
      <c r="S27" s="1208"/>
      <c r="T27" s="1207"/>
      <c r="U27" s="1208"/>
      <c r="V27" s="765"/>
      <c r="W27" s="1219"/>
      <c r="Y27" s="831"/>
      <c r="Z27" s="831" t="str">
        <f t="shared" si="0"/>
        <v/>
      </c>
      <c r="AA27" s="831"/>
      <c r="AB27" s="831"/>
      <c r="AC27" s="831"/>
      <c r="AI27" s="810"/>
      <c r="AJ27" s="810"/>
    </row>
    <row r="28" spans="1:36" ht="15" customHeight="1">
      <c r="A28" s="1201"/>
      <c r="B28" s="1201"/>
      <c r="C28" s="1201"/>
      <c r="D28" s="1201"/>
      <c r="E28" s="1201"/>
      <c r="F28" s="1201"/>
      <c r="G28" s="887"/>
      <c r="H28" s="885"/>
      <c r="I28" s="1201"/>
      <c r="J28" s="1201"/>
      <c r="K28" s="892"/>
      <c r="L28" s="690"/>
      <c r="M28" s="559" t="s">
        <v>25</v>
      </c>
      <c r="N28" s="767"/>
      <c r="O28" s="767"/>
      <c r="P28" s="767"/>
      <c r="Q28" s="767"/>
      <c r="R28" s="767"/>
      <c r="S28" s="767"/>
      <c r="T28" s="767"/>
      <c r="U28" s="767"/>
      <c r="V28" s="764"/>
      <c r="W28" s="1220"/>
      <c r="Y28" s="831"/>
      <c r="Z28" s="831" t="str">
        <f t="shared" si="0"/>
        <v>Добавить вид теплоносителя (параметры теплоносителя)</v>
      </c>
      <c r="AA28" s="831"/>
      <c r="AB28" s="831"/>
      <c r="AC28" s="831"/>
      <c r="AI28" s="810"/>
      <c r="AJ28" s="810"/>
    </row>
    <row r="29" spans="1:36" ht="15" customHeight="1">
      <c r="A29" s="1201"/>
      <c r="B29" s="1201"/>
      <c r="C29" s="1201"/>
      <c r="D29" s="1201"/>
      <c r="E29" s="1201"/>
      <c r="F29" s="887"/>
      <c r="G29" s="887"/>
      <c r="H29" s="885"/>
      <c r="I29" s="1201"/>
      <c r="J29" s="887"/>
      <c r="K29" s="892"/>
      <c r="L29" s="690"/>
      <c r="M29" s="558" t="s">
        <v>11</v>
      </c>
      <c r="N29" s="767"/>
      <c r="O29" s="767"/>
      <c r="P29" s="767"/>
      <c r="Q29" s="767"/>
      <c r="R29" s="767"/>
      <c r="S29" s="767"/>
      <c r="T29" s="767"/>
      <c r="U29" s="766"/>
      <c r="V29" s="767"/>
      <c r="W29" s="667"/>
      <c r="Y29" s="831"/>
      <c r="Z29" s="831" t="str">
        <f t="shared" si="0"/>
        <v>Добавить группу потребителей</v>
      </c>
      <c r="AA29" s="831"/>
      <c r="AB29" s="831"/>
      <c r="AC29" s="831"/>
      <c r="AI29" s="810"/>
      <c r="AJ29" s="810"/>
    </row>
    <row r="30" spans="1:36" ht="15" customHeight="1">
      <c r="A30" s="1201"/>
      <c r="B30" s="1201"/>
      <c r="C30" s="1201"/>
      <c r="D30" s="1201"/>
      <c r="E30" s="891"/>
      <c r="F30" s="887"/>
      <c r="G30" s="887"/>
      <c r="H30" s="887"/>
      <c r="I30" s="883"/>
      <c r="J30" s="880"/>
      <c r="K30" s="890"/>
      <c r="L30" s="690"/>
      <c r="M30" s="762" t="s">
        <v>12</v>
      </c>
      <c r="N30" s="767"/>
      <c r="O30" s="767"/>
      <c r="P30" s="767"/>
      <c r="Q30" s="767"/>
      <c r="R30" s="767"/>
      <c r="S30" s="767"/>
      <c r="T30" s="767"/>
      <c r="U30" s="766"/>
      <c r="V30" s="767"/>
      <c r="W30" s="667"/>
      <c r="Y30" s="831"/>
      <c r="Z30" s="831" t="str">
        <f t="shared" si="0"/>
        <v>Добавить схему подключения</v>
      </c>
      <c r="AA30" s="831"/>
      <c r="AB30" s="831"/>
      <c r="AC30" s="831"/>
      <c r="AI30" s="810"/>
      <c r="AJ30" s="810"/>
    </row>
    <row r="31" spans="1:36" ht="15" customHeight="1">
      <c r="A31" s="1201"/>
      <c r="B31" s="1201"/>
      <c r="C31" s="1201"/>
      <c r="D31" s="891"/>
      <c r="E31" s="891"/>
      <c r="F31" s="887"/>
      <c r="G31" s="887"/>
      <c r="H31" s="887"/>
      <c r="I31" s="883"/>
      <c r="J31" s="880"/>
      <c r="K31" s="890"/>
      <c r="L31" s="690"/>
      <c r="M31" s="761" t="s">
        <v>17</v>
      </c>
      <c r="N31" s="767"/>
      <c r="O31" s="767"/>
      <c r="P31" s="767"/>
      <c r="Q31" s="767"/>
      <c r="R31" s="767"/>
      <c r="S31" s="767"/>
      <c r="T31" s="767"/>
      <c r="U31" s="766"/>
      <c r="V31" s="767"/>
      <c r="W31" s="667"/>
      <c r="Y31" s="831"/>
      <c r="Z31" s="831" t="str">
        <f t="shared" si="0"/>
        <v>Добавить источник тепловой энергии</v>
      </c>
      <c r="AA31" s="831"/>
      <c r="AB31" s="831"/>
      <c r="AC31" s="831"/>
      <c r="AI31" s="810"/>
      <c r="AJ31" s="810"/>
    </row>
    <row r="32" spans="1:36" ht="15" customHeight="1">
      <c r="A32" s="1201"/>
      <c r="B32" s="1201"/>
      <c r="C32" s="891"/>
      <c r="D32" s="891"/>
      <c r="E32" s="891"/>
      <c r="F32" s="891"/>
      <c r="G32" s="896"/>
      <c r="H32" s="883"/>
      <c r="I32" s="894"/>
      <c r="J32" s="880"/>
      <c r="K32" s="895"/>
      <c r="L32" s="690"/>
      <c r="M32" s="760" t="s">
        <v>18</v>
      </c>
      <c r="N32" s="767"/>
      <c r="O32" s="767"/>
      <c r="P32" s="767"/>
      <c r="Q32" s="767"/>
      <c r="R32" s="767"/>
      <c r="S32" s="767"/>
      <c r="T32" s="767"/>
      <c r="U32" s="766"/>
      <c r="V32" s="767"/>
      <c r="W32" s="667"/>
      <c r="Y32" s="831"/>
      <c r="Z32" s="831" t="str">
        <f t="shared" si="0"/>
        <v>Добавить наименование системы теплоснабжения</v>
      </c>
      <c r="AA32" s="831"/>
      <c r="AB32" s="831"/>
      <c r="AC32" s="831"/>
      <c r="AI32" s="810"/>
      <c r="AJ32" s="810"/>
    </row>
    <row r="33" spans="1:36" ht="15" customHeight="1">
      <c r="A33" s="1201"/>
      <c r="B33" s="891"/>
      <c r="C33" s="891"/>
      <c r="D33" s="891"/>
      <c r="E33" s="891"/>
      <c r="F33" s="891"/>
      <c r="G33" s="896"/>
      <c r="H33" s="883"/>
      <c r="I33" s="883"/>
      <c r="J33" s="880"/>
      <c r="K33" s="890"/>
      <c r="L33" s="690"/>
      <c r="M33" s="735" t="s">
        <v>19</v>
      </c>
      <c r="N33" s="767"/>
      <c r="O33" s="767"/>
      <c r="P33" s="767"/>
      <c r="Q33" s="767"/>
      <c r="R33" s="767"/>
      <c r="S33" s="767"/>
      <c r="T33" s="767"/>
      <c r="U33" s="766"/>
      <c r="V33" s="767"/>
      <c r="W33" s="667"/>
      <c r="Y33" s="831"/>
      <c r="Z33" s="831" t="str">
        <f t="shared" si="0"/>
        <v>Добавить территорию действия тарифа</v>
      </c>
      <c r="AA33" s="831"/>
      <c r="AB33" s="831"/>
      <c r="AC33" s="831"/>
      <c r="AI33" s="810"/>
      <c r="AJ33" s="810"/>
    </row>
    <row r="34" spans="1:36" s="744" customFormat="1" ht="15" customHeight="1">
      <c r="A34" s="879"/>
      <c r="B34" s="879"/>
      <c r="C34" s="879"/>
      <c r="D34" s="879"/>
      <c r="E34" s="879"/>
      <c r="F34" s="879"/>
      <c r="G34" s="879"/>
      <c r="H34" s="879"/>
      <c r="I34" s="879"/>
      <c r="J34" s="879"/>
      <c r="K34" s="879"/>
      <c r="L34" s="494"/>
      <c r="M34" s="738" t="s">
        <v>309</v>
      </c>
      <c r="N34" s="767"/>
      <c r="O34" s="767"/>
      <c r="P34" s="767"/>
      <c r="Q34" s="767"/>
      <c r="R34" s="767"/>
      <c r="S34" s="767"/>
      <c r="T34" s="767"/>
      <c r="U34" s="766"/>
      <c r="V34" s="767"/>
      <c r="W34" s="667"/>
      <c r="X34" s="723"/>
      <c r="Y34" s="723"/>
      <c r="Z34" s="723"/>
      <c r="AA34" s="723"/>
      <c r="AB34" s="723"/>
      <c r="AC34" s="723"/>
      <c r="AD34" s="723"/>
      <c r="AE34" s="723"/>
      <c r="AF34" s="723"/>
      <c r="AG34" s="723"/>
      <c r="AH34" s="723"/>
    </row>
    <row r="35" spans="1:36" ht="11.25">
      <c r="A35" s="801"/>
      <c r="B35" s="801"/>
      <c r="C35" s="801"/>
      <c r="D35" s="801"/>
      <c r="E35" s="801"/>
      <c r="F35" s="801"/>
      <c r="G35" s="801"/>
      <c r="H35" s="801"/>
      <c r="I35" s="801"/>
      <c r="J35" s="801"/>
      <c r="K35" s="801"/>
      <c r="X35" s="801"/>
      <c r="Y35" s="801"/>
      <c r="Z35" s="801"/>
      <c r="AA35" s="801"/>
      <c r="AB35" s="801"/>
      <c r="AC35" s="801"/>
      <c r="AD35" s="801"/>
      <c r="AE35" s="801"/>
      <c r="AF35" s="801"/>
      <c r="AG35" s="801"/>
      <c r="AH35" s="801"/>
    </row>
    <row r="36" spans="1:36" ht="105.75" customHeight="1">
      <c r="L36" s="1">
        <v>1</v>
      </c>
      <c r="M36" s="1194" t="s">
        <v>632</v>
      </c>
      <c r="N36" s="1194"/>
      <c r="O36" s="1194"/>
      <c r="P36" s="1194"/>
      <c r="Q36" s="1194"/>
      <c r="R36" s="1194"/>
      <c r="S36" s="1194"/>
      <c r="T36" s="1194"/>
      <c r="U36" s="1194"/>
      <c r="V36" s="1194"/>
      <c r="W36" s="1194"/>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184</v>
      </c>
    </row>
    <row r="2" spans="1:20" ht="22.5">
      <c r="F2" s="1195" t="s">
        <v>491</v>
      </c>
      <c r="G2" s="1196"/>
      <c r="H2" s="1197"/>
      <c r="I2" s="642"/>
    </row>
    <row r="3" spans="1:20" ht="3" customHeight="1"/>
    <row r="4" spans="1:20" s="572" customFormat="1" ht="11.25">
      <c r="A4" s="592"/>
      <c r="B4" s="592"/>
      <c r="C4" s="592"/>
      <c r="D4" s="592"/>
      <c r="F4" s="1158" t="s">
        <v>454</v>
      </c>
      <c r="G4" s="1158"/>
      <c r="H4" s="1158"/>
      <c r="I4" s="1198"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198"/>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14.12.2020</v>
      </c>
      <c r="I7" s="583" t="s">
        <v>493</v>
      </c>
      <c r="J7" s="617"/>
      <c r="K7" s="592"/>
      <c r="L7" s="592"/>
      <c r="M7" s="592"/>
      <c r="N7" s="592"/>
      <c r="O7" s="592"/>
      <c r="P7" s="592"/>
      <c r="Q7" s="592"/>
      <c r="R7" s="592"/>
      <c r="S7" s="592"/>
      <c r="T7" s="592"/>
    </row>
    <row r="8" spans="1:20" s="572" customFormat="1" ht="45">
      <c r="A8" s="1199">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199"/>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199"/>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199"/>
      <c r="B11" s="1199">
        <v>1</v>
      </c>
      <c r="C11" s="625"/>
      <c r="D11" s="625"/>
      <c r="F11" s="618" t="str">
        <f>"4."&amp;mergeValue(A11) &amp;"."&amp;mergeValue(B11)</f>
        <v>4.1.1</v>
      </c>
      <c r="G11" s="613" t="s">
        <v>592</v>
      </c>
      <c r="H11" s="606" t="str">
        <f>IF(region_name="","",region_name)</f>
        <v>Чувашская республика</v>
      </c>
      <c r="I11" s="583" t="s">
        <v>499</v>
      </c>
      <c r="J11" s="617"/>
      <c r="K11" s="592"/>
      <c r="L11" s="592"/>
      <c r="M11" s="592"/>
      <c r="N11" s="592"/>
      <c r="O11" s="592"/>
      <c r="P11" s="592"/>
      <c r="Q11" s="592"/>
      <c r="R11" s="592"/>
      <c r="S11" s="592"/>
      <c r="T11" s="592"/>
    </row>
    <row r="12" spans="1:20" s="572" customFormat="1" ht="22.5">
      <c r="A12" s="1199"/>
      <c r="B12" s="1199"/>
      <c r="C12" s="1199">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199"/>
      <c r="B13" s="1199"/>
      <c r="C13" s="1199"/>
      <c r="D13" s="625">
        <v>1</v>
      </c>
      <c r="F13" s="618" t="str">
        <f>"4."&amp;mergeValue(A13) &amp;"."&amp;mergeValue(B13)&amp;"."&amp;mergeValue(C13)&amp;"."&amp;mergeValue(D13)</f>
        <v>4.1.1.1.1</v>
      </c>
      <c r="G13" s="635" t="s">
        <v>498</v>
      </c>
      <c r="H13" s="606"/>
      <c r="I13" s="1200" t="s">
        <v>591</v>
      </c>
      <c r="J13" s="617"/>
      <c r="K13" s="592"/>
      <c r="L13" s="592"/>
      <c r="M13" s="592"/>
      <c r="N13" s="592"/>
      <c r="O13" s="592"/>
      <c r="P13" s="592"/>
      <c r="Q13" s="592"/>
      <c r="R13" s="592"/>
      <c r="S13" s="592"/>
      <c r="T13" s="592"/>
    </row>
    <row r="14" spans="1:20" s="572" customFormat="1" ht="18.75">
      <c r="A14" s="1199"/>
      <c r="B14" s="1199"/>
      <c r="C14" s="1199"/>
      <c r="D14" s="625"/>
      <c r="F14" s="621"/>
      <c r="G14" s="552" t="s">
        <v>4</v>
      </c>
      <c r="H14" s="626"/>
      <c r="I14" s="1200"/>
      <c r="J14" s="617"/>
      <c r="K14" s="592"/>
      <c r="L14" s="592"/>
      <c r="M14" s="592"/>
      <c r="N14" s="592"/>
      <c r="O14" s="592"/>
      <c r="P14" s="592"/>
      <c r="Q14" s="592"/>
      <c r="R14" s="592"/>
      <c r="S14" s="592"/>
      <c r="T14" s="592"/>
    </row>
    <row r="15" spans="1:20" s="572" customFormat="1" ht="18.75">
      <c r="A15" s="1199"/>
      <c r="B15" s="1199"/>
      <c r="C15" s="625"/>
      <c r="D15" s="625"/>
      <c r="F15" s="636"/>
      <c r="G15" s="579" t="s">
        <v>403</v>
      </c>
      <c r="H15" s="637"/>
      <c r="I15" s="638"/>
      <c r="J15" s="617"/>
      <c r="K15" s="592"/>
      <c r="L15" s="592"/>
      <c r="M15" s="592"/>
      <c r="N15" s="592"/>
      <c r="O15" s="592"/>
      <c r="P15" s="592"/>
      <c r="Q15" s="592"/>
      <c r="R15" s="592"/>
      <c r="S15" s="592"/>
      <c r="T15" s="592"/>
    </row>
    <row r="16" spans="1:20" s="572" customFormat="1" ht="18.75">
      <c r="A16" s="1199"/>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4" t="s">
        <v>593</v>
      </c>
      <c r="H19" s="1194"/>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2"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15" width="23.7109375" style="478" customWidth="1"/>
    <col min="16" max="17" width="1.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3" width="10.5703125" style="502"/>
    <col min="34" max="256" width="10.5703125" style="478"/>
    <col min="257" max="264" width="0" style="478" hidden="1" customWidth="1"/>
    <col min="265" max="267" width="3.7109375" style="478" customWidth="1"/>
    <col min="268" max="268" width="12.7109375" style="478" customWidth="1"/>
    <col min="269" max="269" width="51.140625" style="478" customWidth="1"/>
    <col min="270" max="270" width="0" style="478" hidden="1" customWidth="1"/>
    <col min="271" max="271" width="18.7109375" style="478" customWidth="1"/>
    <col min="272"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51.140625" style="478" customWidth="1"/>
    <col min="526" max="526" width="0" style="478" hidden="1" customWidth="1"/>
    <col min="527" max="527" width="18.7109375" style="478" customWidth="1"/>
    <col min="528"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51.140625" style="478" customWidth="1"/>
    <col min="782" max="782" width="0" style="478" hidden="1" customWidth="1"/>
    <col min="783" max="783" width="18.7109375" style="478" customWidth="1"/>
    <col min="784"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51.140625" style="478" customWidth="1"/>
    <col min="1038" max="1038" width="0" style="478" hidden="1" customWidth="1"/>
    <col min="1039" max="1039" width="18.7109375" style="478" customWidth="1"/>
    <col min="1040"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51.140625" style="478" customWidth="1"/>
    <col min="1294" max="1294" width="0" style="478" hidden="1" customWidth="1"/>
    <col min="1295" max="1295" width="18.7109375" style="478" customWidth="1"/>
    <col min="1296"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51.140625" style="478" customWidth="1"/>
    <col min="1550" max="1550" width="0" style="478" hidden="1" customWidth="1"/>
    <col min="1551" max="1551" width="18.7109375" style="478" customWidth="1"/>
    <col min="1552"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51.140625" style="478" customWidth="1"/>
    <col min="1806" max="1806" width="0" style="478" hidden="1" customWidth="1"/>
    <col min="1807" max="1807" width="18.7109375" style="478" customWidth="1"/>
    <col min="1808"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51.140625" style="478" customWidth="1"/>
    <col min="2062" max="2062" width="0" style="478" hidden="1" customWidth="1"/>
    <col min="2063" max="2063" width="18.7109375" style="478" customWidth="1"/>
    <col min="2064"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51.140625" style="478" customWidth="1"/>
    <col min="2318" max="2318" width="0" style="478" hidden="1" customWidth="1"/>
    <col min="2319" max="2319" width="18.7109375" style="478" customWidth="1"/>
    <col min="2320"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51.140625" style="478" customWidth="1"/>
    <col min="2574" max="2574" width="0" style="478" hidden="1" customWidth="1"/>
    <col min="2575" max="2575" width="18.7109375" style="478" customWidth="1"/>
    <col min="2576"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51.140625" style="478" customWidth="1"/>
    <col min="2830" max="2830" width="0" style="478" hidden="1" customWidth="1"/>
    <col min="2831" max="2831" width="18.7109375" style="478" customWidth="1"/>
    <col min="2832"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51.140625" style="478" customWidth="1"/>
    <col min="3086" max="3086" width="0" style="478" hidden="1" customWidth="1"/>
    <col min="3087" max="3087" width="18.7109375" style="478" customWidth="1"/>
    <col min="3088"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51.140625" style="478" customWidth="1"/>
    <col min="3342" max="3342" width="0" style="478" hidden="1" customWidth="1"/>
    <col min="3343" max="3343" width="18.7109375" style="478" customWidth="1"/>
    <col min="3344"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51.140625" style="478" customWidth="1"/>
    <col min="3598" max="3598" width="0" style="478" hidden="1" customWidth="1"/>
    <col min="3599" max="3599" width="18.7109375" style="478" customWidth="1"/>
    <col min="3600"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51.140625" style="478" customWidth="1"/>
    <col min="3854" max="3854" width="0" style="478" hidden="1" customWidth="1"/>
    <col min="3855" max="3855" width="18.7109375" style="478" customWidth="1"/>
    <col min="3856"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51.140625" style="478" customWidth="1"/>
    <col min="4110" max="4110" width="0" style="478" hidden="1" customWidth="1"/>
    <col min="4111" max="4111" width="18.7109375" style="478" customWidth="1"/>
    <col min="4112"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51.140625" style="478" customWidth="1"/>
    <col min="4366" max="4366" width="0" style="478" hidden="1" customWidth="1"/>
    <col min="4367" max="4367" width="18.7109375" style="478" customWidth="1"/>
    <col min="4368"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51.140625" style="478" customWidth="1"/>
    <col min="4622" max="4622" width="0" style="478" hidden="1" customWidth="1"/>
    <col min="4623" max="4623" width="18.7109375" style="478" customWidth="1"/>
    <col min="4624"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51.140625" style="478" customWidth="1"/>
    <col min="4878" max="4878" width="0" style="478" hidden="1" customWidth="1"/>
    <col min="4879" max="4879" width="18.7109375" style="478" customWidth="1"/>
    <col min="4880"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51.140625" style="478" customWidth="1"/>
    <col min="5134" max="5134" width="0" style="478" hidden="1" customWidth="1"/>
    <col min="5135" max="5135" width="18.7109375" style="478" customWidth="1"/>
    <col min="5136"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51.140625" style="478" customWidth="1"/>
    <col min="5390" max="5390" width="0" style="478" hidden="1" customWidth="1"/>
    <col min="5391" max="5391" width="18.7109375" style="478" customWidth="1"/>
    <col min="5392"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51.140625" style="478" customWidth="1"/>
    <col min="5646" max="5646" width="0" style="478" hidden="1" customWidth="1"/>
    <col min="5647" max="5647" width="18.7109375" style="478" customWidth="1"/>
    <col min="5648"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51.140625" style="478" customWidth="1"/>
    <col min="5902" max="5902" width="0" style="478" hidden="1" customWidth="1"/>
    <col min="5903" max="5903" width="18.7109375" style="478" customWidth="1"/>
    <col min="5904"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51.140625" style="478" customWidth="1"/>
    <col min="6158" max="6158" width="0" style="478" hidden="1" customWidth="1"/>
    <col min="6159" max="6159" width="18.7109375" style="478" customWidth="1"/>
    <col min="6160"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51.140625" style="478" customWidth="1"/>
    <col min="6414" max="6414" width="0" style="478" hidden="1" customWidth="1"/>
    <col min="6415" max="6415" width="18.7109375" style="478" customWidth="1"/>
    <col min="6416"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51.140625" style="478" customWidth="1"/>
    <col min="6670" max="6670" width="0" style="478" hidden="1" customWidth="1"/>
    <col min="6671" max="6671" width="18.7109375" style="478" customWidth="1"/>
    <col min="6672"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51.140625" style="478" customWidth="1"/>
    <col min="6926" max="6926" width="0" style="478" hidden="1" customWidth="1"/>
    <col min="6927" max="6927" width="18.7109375" style="478" customWidth="1"/>
    <col min="6928"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51.140625" style="478" customWidth="1"/>
    <col min="7182" max="7182" width="0" style="478" hidden="1" customWidth="1"/>
    <col min="7183" max="7183" width="18.7109375" style="478" customWidth="1"/>
    <col min="7184"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51.140625" style="478" customWidth="1"/>
    <col min="7438" max="7438" width="0" style="478" hidden="1" customWidth="1"/>
    <col min="7439" max="7439" width="18.7109375" style="478" customWidth="1"/>
    <col min="7440"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51.140625" style="478" customWidth="1"/>
    <col min="7694" max="7694" width="0" style="478" hidden="1" customWidth="1"/>
    <col min="7695" max="7695" width="18.7109375" style="478" customWidth="1"/>
    <col min="7696"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51.140625" style="478" customWidth="1"/>
    <col min="7950" max="7950" width="0" style="478" hidden="1" customWidth="1"/>
    <col min="7951" max="7951" width="18.7109375" style="478" customWidth="1"/>
    <col min="7952"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51.140625" style="478" customWidth="1"/>
    <col min="8206" max="8206" width="0" style="478" hidden="1" customWidth="1"/>
    <col min="8207" max="8207" width="18.7109375" style="478" customWidth="1"/>
    <col min="8208"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51.140625" style="478" customWidth="1"/>
    <col min="8462" max="8462" width="0" style="478" hidden="1" customWidth="1"/>
    <col min="8463" max="8463" width="18.7109375" style="478" customWidth="1"/>
    <col min="8464"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51.140625" style="478" customWidth="1"/>
    <col min="8718" max="8718" width="0" style="478" hidden="1" customWidth="1"/>
    <col min="8719" max="8719" width="18.7109375" style="478" customWidth="1"/>
    <col min="8720"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51.140625" style="478" customWidth="1"/>
    <col min="8974" max="8974" width="0" style="478" hidden="1" customWidth="1"/>
    <col min="8975" max="8975" width="18.7109375" style="478" customWidth="1"/>
    <col min="8976"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51.140625" style="478" customWidth="1"/>
    <col min="9230" max="9230" width="0" style="478" hidden="1" customWidth="1"/>
    <col min="9231" max="9231" width="18.7109375" style="478" customWidth="1"/>
    <col min="9232"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51.140625" style="478" customWidth="1"/>
    <col min="9486" max="9486" width="0" style="478" hidden="1" customWidth="1"/>
    <col min="9487" max="9487" width="18.7109375" style="478" customWidth="1"/>
    <col min="9488"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51.140625" style="478" customWidth="1"/>
    <col min="9742" max="9742" width="0" style="478" hidden="1" customWidth="1"/>
    <col min="9743" max="9743" width="18.7109375" style="478" customWidth="1"/>
    <col min="9744"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51.140625" style="478" customWidth="1"/>
    <col min="9998" max="9998" width="0" style="478" hidden="1" customWidth="1"/>
    <col min="9999" max="9999" width="18.7109375" style="478" customWidth="1"/>
    <col min="10000"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51.140625" style="478" customWidth="1"/>
    <col min="10254" max="10254" width="0" style="478" hidden="1" customWidth="1"/>
    <col min="10255" max="10255" width="18.7109375" style="478" customWidth="1"/>
    <col min="10256"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51.140625" style="478" customWidth="1"/>
    <col min="10510" max="10510" width="0" style="478" hidden="1" customWidth="1"/>
    <col min="10511" max="10511" width="18.7109375" style="478" customWidth="1"/>
    <col min="10512"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51.140625" style="478" customWidth="1"/>
    <col min="10766" max="10766" width="0" style="478" hidden="1" customWidth="1"/>
    <col min="10767" max="10767" width="18.7109375" style="478" customWidth="1"/>
    <col min="10768"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51.140625" style="478" customWidth="1"/>
    <col min="11022" max="11022" width="0" style="478" hidden="1" customWidth="1"/>
    <col min="11023" max="11023" width="18.7109375" style="478" customWidth="1"/>
    <col min="11024"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51.140625" style="478" customWidth="1"/>
    <col min="11278" max="11278" width="0" style="478" hidden="1" customWidth="1"/>
    <col min="11279" max="11279" width="18.7109375" style="478" customWidth="1"/>
    <col min="11280"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51.140625" style="478" customWidth="1"/>
    <col min="11534" max="11534" width="0" style="478" hidden="1" customWidth="1"/>
    <col min="11535" max="11535" width="18.7109375" style="478" customWidth="1"/>
    <col min="11536"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51.140625" style="478" customWidth="1"/>
    <col min="11790" max="11790" width="0" style="478" hidden="1" customWidth="1"/>
    <col min="11791" max="11791" width="18.7109375" style="478" customWidth="1"/>
    <col min="11792"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51.140625" style="478" customWidth="1"/>
    <col min="12046" max="12046" width="0" style="478" hidden="1" customWidth="1"/>
    <col min="12047" max="12047" width="18.7109375" style="478" customWidth="1"/>
    <col min="12048"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51.140625" style="478" customWidth="1"/>
    <col min="12302" max="12302" width="0" style="478" hidden="1" customWidth="1"/>
    <col min="12303" max="12303" width="18.7109375" style="478" customWidth="1"/>
    <col min="12304"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51.140625" style="478" customWidth="1"/>
    <col min="12558" max="12558" width="0" style="478" hidden="1" customWidth="1"/>
    <col min="12559" max="12559" width="18.7109375" style="478" customWidth="1"/>
    <col min="12560"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51.140625" style="478" customWidth="1"/>
    <col min="12814" max="12814" width="0" style="478" hidden="1" customWidth="1"/>
    <col min="12815" max="12815" width="18.7109375" style="478" customWidth="1"/>
    <col min="12816"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51.140625" style="478" customWidth="1"/>
    <col min="13070" max="13070" width="0" style="478" hidden="1" customWidth="1"/>
    <col min="13071" max="13071" width="18.7109375" style="478" customWidth="1"/>
    <col min="13072"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51.140625" style="478" customWidth="1"/>
    <col min="13326" max="13326" width="0" style="478" hidden="1" customWidth="1"/>
    <col min="13327" max="13327" width="18.7109375" style="478" customWidth="1"/>
    <col min="13328"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51.140625" style="478" customWidth="1"/>
    <col min="13582" max="13582" width="0" style="478" hidden="1" customWidth="1"/>
    <col min="13583" max="13583" width="18.7109375" style="478" customWidth="1"/>
    <col min="13584"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51.140625" style="478" customWidth="1"/>
    <col min="13838" max="13838" width="0" style="478" hidden="1" customWidth="1"/>
    <col min="13839" max="13839" width="18.7109375" style="478" customWidth="1"/>
    <col min="13840"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51.140625" style="478" customWidth="1"/>
    <col min="14094" max="14094" width="0" style="478" hidden="1" customWidth="1"/>
    <col min="14095" max="14095" width="18.7109375" style="478" customWidth="1"/>
    <col min="14096"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51.140625" style="478" customWidth="1"/>
    <col min="14350" max="14350" width="0" style="478" hidden="1" customWidth="1"/>
    <col min="14351" max="14351" width="18.7109375" style="478" customWidth="1"/>
    <col min="14352"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51.140625" style="478" customWidth="1"/>
    <col min="14606" max="14606" width="0" style="478" hidden="1" customWidth="1"/>
    <col min="14607" max="14607" width="18.7109375" style="478" customWidth="1"/>
    <col min="14608"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51.140625" style="478" customWidth="1"/>
    <col min="14862" max="14862" width="0" style="478" hidden="1" customWidth="1"/>
    <col min="14863" max="14863" width="18.7109375" style="478" customWidth="1"/>
    <col min="14864"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51.140625" style="478" customWidth="1"/>
    <col min="15118" max="15118" width="0" style="478" hidden="1" customWidth="1"/>
    <col min="15119" max="15119" width="18.7109375" style="478" customWidth="1"/>
    <col min="15120"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51.140625" style="478" customWidth="1"/>
    <col min="15374" max="15374" width="0" style="478" hidden="1" customWidth="1"/>
    <col min="15375" max="15375" width="18.7109375" style="478" customWidth="1"/>
    <col min="15376"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51.140625" style="478" customWidth="1"/>
    <col min="15630" max="15630" width="0" style="478" hidden="1" customWidth="1"/>
    <col min="15631" max="15631" width="18.7109375" style="478" customWidth="1"/>
    <col min="15632"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51.140625" style="478" customWidth="1"/>
    <col min="15886" max="15886" width="0" style="478" hidden="1" customWidth="1"/>
    <col min="15887" max="15887" width="18.7109375" style="478" customWidth="1"/>
    <col min="15888"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51.140625" style="478" customWidth="1"/>
    <col min="16142" max="16142" width="0" style="478" hidden="1" customWidth="1"/>
    <col min="16143" max="16143" width="18.7109375" style="478" customWidth="1"/>
    <col min="16144"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79"/>
    </row>
    <row r="5" spans="1:33" ht="22.5" customHeight="1">
      <c r="J5" s="483"/>
      <c r="K5" s="483"/>
      <c r="L5" s="1215" t="s">
        <v>631</v>
      </c>
      <c r="M5" s="1215"/>
      <c r="N5" s="1215"/>
      <c r="O5" s="1215"/>
      <c r="P5" s="1215"/>
      <c r="Q5" s="1215"/>
      <c r="R5" s="1215"/>
      <c r="S5" s="1215"/>
      <c r="T5" s="1215"/>
      <c r="U5" s="499"/>
    </row>
    <row r="6" spans="1:33" ht="3" customHeight="1">
      <c r="J6" s="483"/>
      <c r="K6" s="483"/>
      <c r="L6" s="479"/>
      <c r="M6" s="479"/>
      <c r="N6" s="479"/>
      <c r="O6" s="482"/>
      <c r="P6" s="482"/>
      <c r="Q6" s="482"/>
      <c r="R6" s="482"/>
      <c r="S6" s="482"/>
      <c r="T6" s="482"/>
      <c r="U6" s="479"/>
    </row>
    <row r="7" spans="1:33" s="493" customFormat="1" ht="22.5">
      <c r="A7" s="513"/>
      <c r="B7" s="513"/>
      <c r="C7" s="513"/>
      <c r="D7" s="513"/>
      <c r="E7" s="513"/>
      <c r="F7" s="513"/>
      <c r="G7" s="513"/>
      <c r="H7" s="513"/>
      <c r="L7" s="501"/>
      <c r="M7" s="619" t="s">
        <v>502</v>
      </c>
      <c r="N7" s="668"/>
      <c r="O7" s="1221" t="str">
        <f>IF(NameOrPr_ch="",IF(NameOrPr="","",NameOrPr),NameOrPr_ch)</f>
        <v>Государственная служба Чувашской Республики по конкурентной политике и тарифам</v>
      </c>
      <c r="P7" s="1221"/>
      <c r="Q7" s="1221"/>
      <c r="R7" s="1221"/>
      <c r="S7" s="1221"/>
      <c r="T7" s="1221"/>
      <c r="U7" s="584"/>
      <c r="V7" s="584"/>
      <c r="W7" s="521"/>
      <c r="X7" s="507"/>
      <c r="Y7" s="507"/>
      <c r="Z7" s="507"/>
      <c r="AA7" s="507"/>
      <c r="AB7" s="507"/>
      <c r="AC7" s="507"/>
      <c r="AD7" s="507"/>
      <c r="AE7" s="507"/>
      <c r="AF7" s="507"/>
      <c r="AG7" s="507"/>
    </row>
    <row r="8" spans="1:33" s="493" customFormat="1" ht="18.75">
      <c r="A8" s="513"/>
      <c r="B8" s="513"/>
      <c r="C8" s="513"/>
      <c r="D8" s="513"/>
      <c r="E8" s="513"/>
      <c r="F8" s="513"/>
      <c r="G8" s="513"/>
      <c r="H8" s="513"/>
      <c r="L8" s="501"/>
      <c r="M8" s="619" t="s">
        <v>596</v>
      </c>
      <c r="N8" s="668"/>
      <c r="O8" s="1221" t="str">
        <f>IF(datePr_ch="",IF(datePr="","",datePr),datePr_ch)</f>
        <v>24.11.2020</v>
      </c>
      <c r="P8" s="1221"/>
      <c r="Q8" s="1221"/>
      <c r="R8" s="1221"/>
      <c r="S8" s="1221"/>
      <c r="T8" s="1221"/>
      <c r="U8" s="584"/>
      <c r="V8" s="584"/>
      <c r="W8" s="521"/>
      <c r="X8" s="507"/>
      <c r="Y8" s="507"/>
      <c r="Z8" s="507"/>
      <c r="AA8" s="507"/>
      <c r="AB8" s="507"/>
      <c r="AC8" s="507"/>
      <c r="AD8" s="507"/>
      <c r="AE8" s="507"/>
      <c r="AF8" s="507"/>
      <c r="AG8" s="507"/>
    </row>
    <row r="9" spans="1:33" s="493" customFormat="1" ht="18.75">
      <c r="A9" s="513"/>
      <c r="B9" s="513"/>
      <c r="C9" s="513"/>
      <c r="D9" s="513"/>
      <c r="E9" s="513"/>
      <c r="F9" s="513"/>
      <c r="G9" s="513"/>
      <c r="H9" s="513"/>
      <c r="L9" s="152"/>
      <c r="M9" s="619" t="s">
        <v>595</v>
      </c>
      <c r="N9" s="668"/>
      <c r="O9" s="1221" t="str">
        <f>IF(numberPr_ch="",IF(numberPr="","",numberPr),numberPr_ch)</f>
        <v>44-22/тп</v>
      </c>
      <c r="P9" s="1221"/>
      <c r="Q9" s="1221"/>
      <c r="R9" s="1221"/>
      <c r="S9" s="1221"/>
      <c r="T9" s="1221"/>
      <c r="U9" s="584"/>
      <c r="V9" s="584"/>
      <c r="W9" s="521"/>
      <c r="X9" s="507"/>
      <c r="Y9" s="507"/>
      <c r="Z9" s="507"/>
      <c r="AA9" s="507"/>
      <c r="AB9" s="507"/>
      <c r="AC9" s="507"/>
      <c r="AD9" s="507"/>
      <c r="AE9" s="507"/>
      <c r="AF9" s="507"/>
      <c r="AG9" s="507"/>
    </row>
    <row r="10" spans="1:33" s="493" customFormat="1" ht="18.75">
      <c r="A10" s="513"/>
      <c r="B10" s="513"/>
      <c r="C10" s="513"/>
      <c r="D10" s="513"/>
      <c r="E10" s="513"/>
      <c r="F10" s="513"/>
      <c r="G10" s="513"/>
      <c r="H10" s="513"/>
      <c r="L10" s="152"/>
      <c r="M10" s="619" t="s">
        <v>501</v>
      </c>
      <c r="N10" s="668"/>
      <c r="O10" s="1221" t="str">
        <f>IF(IstPub_ch="",IF(IstPub="","",IstPub),IstPub_ch)</f>
        <v>http://publication.pravo.gov.ru/Document/View/2101202012140001</v>
      </c>
      <c r="P10" s="1221"/>
      <c r="Q10" s="1221"/>
      <c r="R10" s="1221"/>
      <c r="S10" s="1221"/>
      <c r="T10" s="1221"/>
      <c r="U10" s="584"/>
      <c r="V10" s="584"/>
      <c r="W10" s="521"/>
      <c r="X10" s="507"/>
      <c r="Y10" s="507"/>
      <c r="Z10" s="507"/>
      <c r="AA10" s="507"/>
      <c r="AB10" s="507"/>
      <c r="AC10" s="507"/>
      <c r="AD10" s="507"/>
      <c r="AE10" s="507"/>
      <c r="AF10" s="507"/>
      <c r="AG10" s="507"/>
    </row>
    <row r="11" spans="1:33" s="493" customFormat="1" ht="11.25" hidden="1">
      <c r="A11" s="513"/>
      <c r="B11" s="513"/>
      <c r="C11" s="513"/>
      <c r="D11" s="513"/>
      <c r="E11" s="513"/>
      <c r="F11" s="513"/>
      <c r="G11" s="513"/>
      <c r="H11" s="513"/>
      <c r="L11" s="152"/>
      <c r="M11" s="152"/>
      <c r="N11" s="490"/>
      <c r="O11" s="500"/>
      <c r="P11" s="500"/>
      <c r="Q11" s="500"/>
      <c r="R11" s="500"/>
      <c r="S11" s="500"/>
      <c r="T11" s="500"/>
      <c r="U11" s="505" t="s">
        <v>373</v>
      </c>
      <c r="X11" s="507"/>
      <c r="Y11" s="507"/>
      <c r="Z11" s="507"/>
      <c r="AA11" s="507"/>
      <c r="AB11" s="507"/>
      <c r="AC11" s="507"/>
      <c r="AD11" s="507"/>
      <c r="AE11" s="507"/>
      <c r="AF11" s="507"/>
      <c r="AG11" s="507"/>
    </row>
    <row r="12" spans="1:33" ht="15" customHeight="1">
      <c r="H12" s="512" t="s">
        <v>93</v>
      </c>
      <c r="J12" s="483"/>
      <c r="K12" s="483"/>
      <c r="L12" s="479"/>
      <c r="M12" s="479"/>
      <c r="N12" s="479"/>
      <c r="O12" s="1241"/>
      <c r="P12" s="1241"/>
      <c r="Q12" s="1241"/>
      <c r="R12" s="1241"/>
      <c r="S12" s="1241"/>
      <c r="T12" s="1241"/>
      <c r="U12" s="1241"/>
    </row>
    <row r="13" spans="1:33">
      <c r="J13" s="483"/>
      <c r="K13" s="483"/>
      <c r="L13" s="1158" t="s">
        <v>454</v>
      </c>
      <c r="M13" s="1158"/>
      <c r="N13" s="1158"/>
      <c r="O13" s="1158"/>
      <c r="P13" s="1158"/>
      <c r="Q13" s="1158"/>
      <c r="R13" s="1158"/>
      <c r="S13" s="1158"/>
      <c r="T13" s="1158"/>
      <c r="U13" s="1158"/>
      <c r="V13" s="1158"/>
      <c r="W13" s="1158" t="s">
        <v>455</v>
      </c>
    </row>
    <row r="14" spans="1:33" ht="14.25" customHeight="1">
      <c r="J14" s="483"/>
      <c r="K14" s="483"/>
      <c r="L14" s="1228" t="s">
        <v>92</v>
      </c>
      <c r="M14" s="1228" t="s">
        <v>639</v>
      </c>
      <c r="N14" s="476"/>
      <c r="O14" s="1229" t="s">
        <v>641</v>
      </c>
      <c r="P14" s="1230"/>
      <c r="Q14" s="1230"/>
      <c r="R14" s="1230"/>
      <c r="S14" s="1230"/>
      <c r="T14" s="1231"/>
      <c r="U14" s="1212" t="s">
        <v>341</v>
      </c>
      <c r="V14" s="1240" t="s">
        <v>275</v>
      </c>
      <c r="W14" s="1158"/>
    </row>
    <row r="15" spans="1:33" ht="14.25" customHeight="1">
      <c r="J15" s="483"/>
      <c r="K15" s="483"/>
      <c r="L15" s="1228"/>
      <c r="M15" s="1228"/>
      <c r="N15" s="475"/>
      <c r="O15" s="1234" t="s">
        <v>640</v>
      </c>
      <c r="P15" s="657"/>
      <c r="Q15" s="657"/>
      <c r="R15" s="1210" t="s">
        <v>654</v>
      </c>
      <c r="S15" s="1210"/>
      <c r="T15" s="1211"/>
      <c r="U15" s="1213"/>
      <c r="V15" s="1240"/>
      <c r="W15" s="1158"/>
    </row>
    <row r="16" spans="1:33" ht="30.75" customHeight="1">
      <c r="J16" s="483"/>
      <c r="K16" s="483"/>
      <c r="L16" s="1228"/>
      <c r="M16" s="1228"/>
      <c r="N16" s="474"/>
      <c r="O16" s="1235"/>
      <c r="P16" s="655"/>
      <c r="Q16" s="656"/>
      <c r="R16" s="538" t="s">
        <v>274</v>
      </c>
      <c r="S16" s="1223" t="s">
        <v>273</v>
      </c>
      <c r="T16" s="1224"/>
      <c r="U16" s="1214"/>
      <c r="V16" s="1240"/>
      <c r="W16" s="1158"/>
    </row>
    <row r="17" spans="1:33">
      <c r="J17" s="483"/>
      <c r="K17" s="491">
        <v>1</v>
      </c>
      <c r="L17" s="639" t="s">
        <v>93</v>
      </c>
      <c r="M17" s="639" t="s">
        <v>49</v>
      </c>
      <c r="N17" s="511" t="s">
        <v>49</v>
      </c>
      <c r="O17" s="640">
        <f ca="1">OFFSET(O17,0,-1)+1</f>
        <v>3</v>
      </c>
      <c r="P17" s="641">
        <f ca="1">OFFSET(P17,0,-1)</f>
        <v>3</v>
      </c>
      <c r="Q17" s="641">
        <f ca="1">OFFSET(Q17,0,-1)</f>
        <v>3</v>
      </c>
      <c r="R17" s="640">
        <f ca="1">OFFSET(R17,0,-1)+1</f>
        <v>4</v>
      </c>
      <c r="S17" s="1244">
        <f ca="1">OFFSET(S17,0,-1)+1</f>
        <v>5</v>
      </c>
      <c r="T17" s="1244"/>
      <c r="U17" s="640">
        <f ca="1">OFFSET(U17,0,-2)+1</f>
        <v>6</v>
      </c>
      <c r="V17" s="641">
        <f ca="1">OFFSET(V17,0,-1)</f>
        <v>6</v>
      </c>
      <c r="W17" s="640">
        <f ca="1">OFFSET(W17,0,-1)+1</f>
        <v>7</v>
      </c>
    </row>
    <row r="18" spans="1:33" ht="22.5">
      <c r="A18" s="1201">
        <v>1</v>
      </c>
      <c r="B18" s="903"/>
      <c r="C18" s="903"/>
      <c r="D18" s="903"/>
      <c r="E18" s="904"/>
      <c r="F18" s="905"/>
      <c r="G18" s="905"/>
      <c r="H18" s="905"/>
      <c r="I18" s="906"/>
      <c r="J18" s="901"/>
      <c r="K18" s="908"/>
      <c r="L18" s="595">
        <f>mergeValue(A18)</f>
        <v>1</v>
      </c>
      <c r="M18" s="643" t="s">
        <v>20</v>
      </c>
      <c r="N18" s="582"/>
      <c r="O18" s="1242"/>
      <c r="P18" s="1242"/>
      <c r="Q18" s="1242"/>
      <c r="R18" s="1242"/>
      <c r="S18" s="1242"/>
      <c r="T18" s="1242"/>
      <c r="U18" s="1242"/>
      <c r="V18" s="1242"/>
      <c r="W18" s="632" t="s">
        <v>476</v>
      </c>
    </row>
    <row r="19" spans="1:33" ht="22.5">
      <c r="A19" s="1201"/>
      <c r="B19" s="1201">
        <v>1</v>
      </c>
      <c r="C19" s="903"/>
      <c r="D19" s="903"/>
      <c r="E19" s="905"/>
      <c r="F19" s="905"/>
      <c r="G19" s="905"/>
      <c r="H19" s="905"/>
      <c r="I19" s="900"/>
      <c r="J19" s="899"/>
      <c r="K19" s="902"/>
      <c r="L19" s="595" t="str">
        <f>mergeValue(A19) &amp;"."&amp; mergeValue(B19)</f>
        <v>1.1</v>
      </c>
      <c r="M19" s="548" t="s">
        <v>16</v>
      </c>
      <c r="N19" s="582"/>
      <c r="O19" s="1242"/>
      <c r="P19" s="1242"/>
      <c r="Q19" s="1242"/>
      <c r="R19" s="1242"/>
      <c r="S19" s="1242"/>
      <c r="T19" s="1242"/>
      <c r="U19" s="1242"/>
      <c r="V19" s="1242"/>
      <c r="W19" s="632" t="s">
        <v>477</v>
      </c>
    </row>
    <row r="20" spans="1:33" ht="22.5">
      <c r="A20" s="1201"/>
      <c r="B20" s="1201"/>
      <c r="C20" s="1201">
        <v>1</v>
      </c>
      <c r="D20" s="903"/>
      <c r="E20" s="905"/>
      <c r="F20" s="905"/>
      <c r="G20" s="905"/>
      <c r="H20" s="905"/>
      <c r="I20" s="907"/>
      <c r="J20" s="899"/>
      <c r="K20" s="902"/>
      <c r="L20" s="595" t="str">
        <f>mergeValue(A20) &amp;"."&amp; mergeValue(B20)&amp;"."&amp; mergeValue(C20)</f>
        <v>1.1.1</v>
      </c>
      <c r="M20" s="549" t="s">
        <v>7</v>
      </c>
      <c r="N20" s="582"/>
      <c r="O20" s="1242"/>
      <c r="P20" s="1242"/>
      <c r="Q20" s="1242"/>
      <c r="R20" s="1242"/>
      <c r="S20" s="1242"/>
      <c r="T20" s="1242"/>
      <c r="U20" s="1242"/>
      <c r="V20" s="1242"/>
      <c r="W20" s="632" t="s">
        <v>633</v>
      </c>
    </row>
    <row r="21" spans="1:33" ht="22.5">
      <c r="A21" s="1201"/>
      <c r="B21" s="1201"/>
      <c r="C21" s="1201"/>
      <c r="D21" s="1201">
        <v>1</v>
      </c>
      <c r="E21" s="905"/>
      <c r="F21" s="905"/>
      <c r="G21" s="905"/>
      <c r="H21" s="905"/>
      <c r="I21" s="907"/>
      <c r="J21" s="899"/>
      <c r="K21" s="902"/>
      <c r="L21" s="595" t="str">
        <f>mergeValue(A21) &amp;"."&amp; mergeValue(B21)&amp;"."&amp; mergeValue(C21)&amp;"."&amp; mergeValue(D21)</f>
        <v>1.1.1.1</v>
      </c>
      <c r="M21" s="550" t="s">
        <v>22</v>
      </c>
      <c r="N21" s="582"/>
      <c r="O21" s="1242"/>
      <c r="P21" s="1242"/>
      <c r="Q21" s="1242"/>
      <c r="R21" s="1242"/>
      <c r="S21" s="1242"/>
      <c r="T21" s="1242"/>
      <c r="U21" s="1242"/>
      <c r="V21" s="1242"/>
      <c r="W21" s="632" t="s">
        <v>634</v>
      </c>
    </row>
    <row r="22" spans="1:33" ht="101.25">
      <c r="A22" s="1201"/>
      <c r="B22" s="1201"/>
      <c r="C22" s="1201"/>
      <c r="D22" s="1201"/>
      <c r="E22" s="1201">
        <v>1</v>
      </c>
      <c r="F22" s="905"/>
      <c r="G22" s="905"/>
      <c r="H22" s="903">
        <v>1</v>
      </c>
      <c r="I22" s="1201">
        <v>1</v>
      </c>
      <c r="J22" s="905"/>
      <c r="K22" s="910"/>
      <c r="L22" s="595" t="str">
        <f>mergeValue(A22) &amp;"."&amp; mergeValue(B22)&amp;"."&amp; mergeValue(C22)&amp;"."&amp; mergeValue(D22)&amp;"."&amp; mergeValue(E22)</f>
        <v>1.1.1.1.1</v>
      </c>
      <c r="M22" s="556" t="s">
        <v>9</v>
      </c>
      <c r="N22" s="583"/>
      <c r="O22" s="1203"/>
      <c r="P22" s="1203"/>
      <c r="Q22" s="1203"/>
      <c r="R22" s="1203"/>
      <c r="S22" s="1203"/>
      <c r="T22" s="1203"/>
      <c r="U22" s="1203"/>
      <c r="V22" s="1203"/>
      <c r="W22" s="632" t="s">
        <v>638</v>
      </c>
    </row>
    <row r="23" spans="1:33" ht="90">
      <c r="A23" s="1201"/>
      <c r="B23" s="1201"/>
      <c r="C23" s="1201"/>
      <c r="D23" s="1201"/>
      <c r="E23" s="1201"/>
      <c r="F23" s="1201">
        <v>1</v>
      </c>
      <c r="G23" s="903"/>
      <c r="H23" s="903"/>
      <c r="I23" s="1201"/>
      <c r="J23" s="1201">
        <v>1</v>
      </c>
      <c r="K23" s="911"/>
      <c r="L23" s="595" t="str">
        <f>mergeValue(A23) &amp;"."&amp; mergeValue(B23)&amp;"."&amp; mergeValue(C23)&amp;"."&amp; mergeValue(D23)&amp;"."&amp; mergeValue(E23)&amp;"."&amp; mergeValue(F23)</f>
        <v>1.1.1.1.1.1</v>
      </c>
      <c r="M23" s="557" t="s">
        <v>10</v>
      </c>
      <c r="N23" s="583"/>
      <c r="O23" s="1204"/>
      <c r="P23" s="1205"/>
      <c r="Q23" s="1205"/>
      <c r="R23" s="1205"/>
      <c r="S23" s="1205"/>
      <c r="T23" s="1205"/>
      <c r="U23" s="1205"/>
      <c r="V23" s="1206"/>
      <c r="W23" s="632" t="s">
        <v>636</v>
      </c>
      <c r="Y23" s="506" t="str">
        <f>strCheckUnique(Z23:Z26)</f>
        <v/>
      </c>
      <c r="AA23" s="506" t="str">
        <f>IF(O23="","",O23 &amp; ":_")</f>
        <v/>
      </c>
    </row>
    <row r="24" spans="1:33" ht="189" customHeight="1">
      <c r="A24" s="1201"/>
      <c r="B24" s="1201"/>
      <c r="C24" s="1201"/>
      <c r="D24" s="1201"/>
      <c r="E24" s="1201"/>
      <c r="F24" s="1201"/>
      <c r="G24" s="903">
        <v>1</v>
      </c>
      <c r="H24" s="903"/>
      <c r="I24" s="1201"/>
      <c r="J24" s="1201"/>
      <c r="K24" s="911">
        <v>1</v>
      </c>
      <c r="L24" s="595" t="str">
        <f>mergeValue(A24) &amp;"."&amp; mergeValue(B24)&amp;"."&amp; mergeValue(C24)&amp;"."&amp; mergeValue(D24)&amp;"."&amp; mergeValue(E24)&amp;"."&amp; mergeValue(F24)&amp;"."&amp; mergeValue(G24)</f>
        <v>1.1.1.1.1.1.1</v>
      </c>
      <c r="M24" s="1071"/>
      <c r="N24" s="588"/>
      <c r="O24" s="1080"/>
      <c r="P24" s="564"/>
      <c r="Q24" s="564"/>
      <c r="R24" s="1243"/>
      <c r="S24" s="1208" t="s">
        <v>84</v>
      </c>
      <c r="T24" s="1243"/>
      <c r="U24" s="1208" t="s">
        <v>85</v>
      </c>
      <c r="V24" s="580"/>
      <c r="W24" s="1218" t="s">
        <v>656</v>
      </c>
      <c r="X24" s="502" t="str">
        <f>strCheckDate(O25:V25)</f>
        <v/>
      </c>
      <c r="Y24" s="506"/>
      <c r="Z24" s="506" t="str">
        <f>IF(M24="","",M24 )</f>
        <v/>
      </c>
      <c r="AA24" s="506"/>
      <c r="AB24" s="506"/>
      <c r="AC24" s="506"/>
    </row>
    <row r="25" spans="1:33" ht="11.25" hidden="1">
      <c r="A25" s="1201"/>
      <c r="B25" s="1201"/>
      <c r="C25" s="1201"/>
      <c r="D25" s="1201"/>
      <c r="E25" s="1201"/>
      <c r="F25" s="1201"/>
      <c r="G25" s="903"/>
      <c r="H25" s="903"/>
      <c r="I25" s="1201"/>
      <c r="J25" s="1201"/>
      <c r="K25" s="911"/>
      <c r="L25" s="602"/>
      <c r="M25" s="648"/>
      <c r="N25" s="588"/>
      <c r="O25" s="586"/>
      <c r="P25" s="564"/>
      <c r="Q25" s="586" t="str">
        <f>R24 &amp; "-" &amp; T24</f>
        <v>-</v>
      </c>
      <c r="R25" s="1207"/>
      <c r="S25" s="1208"/>
      <c r="T25" s="1207"/>
      <c r="U25" s="1208"/>
      <c r="V25" s="580"/>
      <c r="W25" s="1219"/>
    </row>
    <row r="26" spans="1:33" s="477" customFormat="1" ht="15" customHeight="1">
      <c r="A26" s="1201"/>
      <c r="B26" s="1201"/>
      <c r="C26" s="1201"/>
      <c r="D26" s="1201"/>
      <c r="E26" s="1201"/>
      <c r="F26" s="1201"/>
      <c r="G26" s="905"/>
      <c r="H26" s="903"/>
      <c r="I26" s="1201"/>
      <c r="J26" s="1201"/>
      <c r="K26" s="910"/>
      <c r="L26" s="540"/>
      <c r="M26" s="559" t="s">
        <v>25</v>
      </c>
      <c r="N26" s="553"/>
      <c r="O26" s="547"/>
      <c r="P26" s="547"/>
      <c r="Q26" s="547"/>
      <c r="R26" s="575"/>
      <c r="S26" s="566"/>
      <c r="T26" s="565"/>
      <c r="U26" s="553"/>
      <c r="V26" s="562"/>
      <c r="W26" s="1220"/>
      <c r="X26" s="503"/>
      <c r="Y26" s="503"/>
      <c r="Z26" s="503"/>
      <c r="AA26" s="503"/>
      <c r="AB26" s="503"/>
      <c r="AC26" s="503"/>
      <c r="AD26" s="503"/>
      <c r="AE26" s="503"/>
      <c r="AF26" s="503"/>
      <c r="AG26" s="503"/>
    </row>
    <row r="27" spans="1:33" s="477" customFormat="1" ht="15" customHeight="1">
      <c r="A27" s="1201"/>
      <c r="B27" s="1201"/>
      <c r="C27" s="1201"/>
      <c r="D27" s="1201"/>
      <c r="E27" s="1201"/>
      <c r="F27" s="905"/>
      <c r="G27" s="905"/>
      <c r="H27" s="903"/>
      <c r="I27" s="1201"/>
      <c r="J27" s="905"/>
      <c r="K27" s="910"/>
      <c r="L27" s="540"/>
      <c r="M27" s="558" t="s">
        <v>11</v>
      </c>
      <c r="N27" s="552"/>
      <c r="O27" s="547"/>
      <c r="P27" s="547"/>
      <c r="Q27" s="547"/>
      <c r="R27" s="575"/>
      <c r="S27" s="566"/>
      <c r="T27" s="565"/>
      <c r="U27" s="552"/>
      <c r="V27" s="566"/>
      <c r="W27" s="562"/>
      <c r="X27" s="503"/>
      <c r="Y27" s="503"/>
      <c r="Z27" s="503"/>
      <c r="AA27" s="503"/>
      <c r="AB27" s="503"/>
      <c r="AC27" s="503"/>
      <c r="AD27" s="503"/>
      <c r="AE27" s="503"/>
      <c r="AF27" s="503"/>
      <c r="AG27" s="503"/>
    </row>
    <row r="28" spans="1:33" s="477" customFormat="1" ht="15" customHeight="1">
      <c r="A28" s="1201"/>
      <c r="B28" s="1201"/>
      <c r="C28" s="1201"/>
      <c r="D28" s="1201"/>
      <c r="E28" s="909"/>
      <c r="F28" s="905"/>
      <c r="G28" s="905"/>
      <c r="H28" s="905"/>
      <c r="I28" s="901"/>
      <c r="J28" s="898"/>
      <c r="K28" s="908"/>
      <c r="L28" s="540"/>
      <c r="M28" s="553" t="s">
        <v>12</v>
      </c>
      <c r="N28" s="551"/>
      <c r="O28" s="547"/>
      <c r="P28" s="547"/>
      <c r="Q28" s="547"/>
      <c r="R28" s="575"/>
      <c r="S28" s="566"/>
      <c r="T28" s="565"/>
      <c r="U28" s="551"/>
      <c r="V28" s="566"/>
      <c r="W28" s="562"/>
      <c r="X28" s="503"/>
      <c r="Y28" s="503"/>
      <c r="Z28" s="503"/>
      <c r="AA28" s="503"/>
      <c r="AB28" s="503"/>
      <c r="AC28" s="503"/>
      <c r="AD28" s="503"/>
      <c r="AE28" s="503"/>
      <c r="AF28" s="503"/>
      <c r="AG28" s="503"/>
    </row>
    <row r="29" spans="1:33" s="477" customFormat="1" ht="15" customHeight="1">
      <c r="A29" s="1201"/>
      <c r="B29" s="1201"/>
      <c r="C29" s="1201"/>
      <c r="D29" s="909"/>
      <c r="E29" s="909"/>
      <c r="F29" s="905"/>
      <c r="G29" s="905"/>
      <c r="H29" s="905"/>
      <c r="I29" s="901"/>
      <c r="J29" s="898"/>
      <c r="K29" s="908"/>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row>
    <row r="30" spans="1:33" s="477" customFormat="1" ht="15" customHeight="1">
      <c r="A30" s="1201"/>
      <c r="B30" s="1201"/>
      <c r="C30" s="909"/>
      <c r="D30" s="909"/>
      <c r="E30" s="909"/>
      <c r="F30" s="909"/>
      <c r="G30" s="914"/>
      <c r="H30" s="901"/>
      <c r="I30" s="912"/>
      <c r="J30" s="898"/>
      <c r="K30" s="913"/>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row>
    <row r="31" spans="1:33" s="477" customFormat="1" ht="15" customHeight="1">
      <c r="A31" s="1201"/>
      <c r="B31" s="909"/>
      <c r="C31" s="909"/>
      <c r="D31" s="909"/>
      <c r="E31" s="909"/>
      <c r="F31" s="909"/>
      <c r="G31" s="914"/>
      <c r="H31" s="901"/>
      <c r="I31" s="901"/>
      <c r="J31" s="898"/>
      <c r="K31" s="908"/>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row>
    <row r="32" spans="1:33" s="477" customFormat="1" ht="15" customHeight="1">
      <c r="A32" s="897"/>
      <c r="B32" s="897"/>
      <c r="C32" s="897"/>
      <c r="D32" s="897"/>
      <c r="E32" s="897"/>
      <c r="F32" s="897"/>
      <c r="G32" s="897"/>
      <c r="H32" s="897"/>
      <c r="I32" s="897"/>
      <c r="J32" s="897"/>
      <c r="K32" s="897"/>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row>
    <row r="33" spans="12:23" ht="3" customHeight="1">
      <c r="L33" s="487"/>
      <c r="M33" s="487"/>
      <c r="N33" s="487"/>
      <c r="O33" s="487"/>
      <c r="P33" s="487"/>
      <c r="Q33" s="487"/>
      <c r="R33" s="487"/>
      <c r="S33" s="487"/>
      <c r="T33" s="487"/>
      <c r="U33" s="487"/>
    </row>
    <row r="34" spans="12:23" ht="133.5" customHeight="1">
      <c r="L34" s="1">
        <v>1</v>
      </c>
      <c r="M34" s="1194" t="s">
        <v>632</v>
      </c>
      <c r="N34" s="1194"/>
      <c r="O34" s="1194"/>
      <c r="P34" s="1194"/>
      <c r="Q34" s="1194"/>
      <c r="R34" s="1194"/>
      <c r="S34" s="1194"/>
      <c r="T34" s="1194"/>
      <c r="U34" s="1194"/>
      <c r="V34" s="1194"/>
      <c r="W34" s="1194"/>
    </row>
  </sheetData>
  <sheetProtection password="FA9C" sheet="1" objects="1" scenarios="1" formatColumns="0" formatRows="0"/>
  <dataConsolidate leftLabels="1" link="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51</v>
      </c>
    </row>
    <row r="2" spans="1:20" ht="22.5">
      <c r="F2" s="1195" t="s">
        <v>491</v>
      </c>
      <c r="G2" s="1196"/>
      <c r="H2" s="1197"/>
      <c r="I2" s="642"/>
    </row>
    <row r="3" spans="1:20" ht="3" customHeight="1"/>
    <row r="4" spans="1:20" s="572" customFormat="1" ht="11.25">
      <c r="A4" s="592"/>
      <c r="B4" s="592"/>
      <c r="C4" s="592"/>
      <c r="D4" s="592"/>
      <c r="F4" s="1158" t="s">
        <v>454</v>
      </c>
      <c r="G4" s="1158"/>
      <c r="H4" s="1158"/>
      <c r="I4" s="1198"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198"/>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14.12.2020</v>
      </c>
      <c r="I7" s="583" t="s">
        <v>493</v>
      </c>
      <c r="J7" s="617"/>
      <c r="K7" s="592"/>
      <c r="L7" s="592"/>
      <c r="M7" s="592"/>
      <c r="N7" s="592"/>
      <c r="O7" s="592"/>
      <c r="P7" s="592"/>
      <c r="Q7" s="592"/>
      <c r="R7" s="592"/>
      <c r="S7" s="592"/>
      <c r="T7" s="592"/>
    </row>
    <row r="8" spans="1:20" s="572" customFormat="1" ht="45">
      <c r="A8" s="1199">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199"/>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199"/>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199"/>
      <c r="B11" s="1199">
        <v>1</v>
      </c>
      <c r="C11" s="625"/>
      <c r="D11" s="625"/>
      <c r="F11" s="618" t="str">
        <f>"4."&amp;mergeValue(A11) &amp;"."&amp;mergeValue(B11)</f>
        <v>4.1.1</v>
      </c>
      <c r="G11" s="613" t="s">
        <v>592</v>
      </c>
      <c r="H11" s="606" t="str">
        <f>IF(region_name="","",region_name)</f>
        <v>Чувашская республика</v>
      </c>
      <c r="I11" s="583" t="s">
        <v>499</v>
      </c>
      <c r="J11" s="617"/>
      <c r="K11" s="592"/>
      <c r="L11" s="592"/>
      <c r="M11" s="592"/>
      <c r="N11" s="592"/>
      <c r="O11" s="592"/>
      <c r="P11" s="592"/>
      <c r="Q11" s="592"/>
      <c r="R11" s="592"/>
      <c r="S11" s="592"/>
      <c r="T11" s="592"/>
    </row>
    <row r="12" spans="1:20" s="572" customFormat="1" ht="22.5">
      <c r="A12" s="1199"/>
      <c r="B12" s="1199"/>
      <c r="C12" s="1199">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199"/>
      <c r="B13" s="1199"/>
      <c r="C13" s="1199"/>
      <c r="D13" s="625">
        <v>1</v>
      </c>
      <c r="F13" s="618" t="str">
        <f>"4."&amp;mergeValue(A13) &amp;"."&amp;mergeValue(B13)&amp;"."&amp;mergeValue(C13)&amp;"."&amp;mergeValue(D13)</f>
        <v>4.1.1.1.1</v>
      </c>
      <c r="G13" s="635" t="s">
        <v>498</v>
      </c>
      <c r="H13" s="606"/>
      <c r="I13" s="1200" t="s">
        <v>591</v>
      </c>
      <c r="J13" s="617"/>
      <c r="K13" s="592"/>
      <c r="L13" s="592"/>
      <c r="M13" s="592"/>
      <c r="N13" s="592"/>
      <c r="O13" s="592"/>
      <c r="P13" s="592"/>
      <c r="Q13" s="592"/>
      <c r="R13" s="592"/>
      <c r="S13" s="592"/>
      <c r="T13" s="592"/>
    </row>
    <row r="14" spans="1:20" s="572" customFormat="1" ht="18.75">
      <c r="A14" s="1199"/>
      <c r="B14" s="1199"/>
      <c r="C14" s="1199"/>
      <c r="D14" s="625"/>
      <c r="F14" s="621"/>
      <c r="G14" s="552" t="s">
        <v>4</v>
      </c>
      <c r="H14" s="626"/>
      <c r="I14" s="1200"/>
      <c r="J14" s="617"/>
      <c r="K14" s="592"/>
      <c r="L14" s="592"/>
      <c r="M14" s="592"/>
      <c r="N14" s="592"/>
      <c r="O14" s="592"/>
      <c r="P14" s="592"/>
      <c r="Q14" s="592"/>
      <c r="R14" s="592"/>
      <c r="S14" s="592"/>
      <c r="T14" s="592"/>
    </row>
    <row r="15" spans="1:20" s="572" customFormat="1" ht="18.75">
      <c r="A15" s="1199"/>
      <c r="B15" s="1199"/>
      <c r="C15" s="625"/>
      <c r="D15" s="625"/>
      <c r="F15" s="636"/>
      <c r="G15" s="579" t="s">
        <v>403</v>
      </c>
      <c r="H15" s="637"/>
      <c r="I15" s="638"/>
      <c r="J15" s="617"/>
      <c r="K15" s="592"/>
      <c r="L15" s="592"/>
      <c r="M15" s="592"/>
      <c r="N15" s="592"/>
      <c r="O15" s="592"/>
      <c r="P15" s="592"/>
      <c r="Q15" s="592"/>
      <c r="R15" s="592"/>
      <c r="S15" s="592"/>
      <c r="T15" s="592"/>
    </row>
    <row r="16" spans="1:20" s="572" customFormat="1" ht="18.75">
      <c r="A16" s="1199"/>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4" t="s">
        <v>593</v>
      </c>
      <c r="H19" s="1194"/>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3.7109375" style="525" customWidth="1"/>
    <col min="16" max="17" width="1.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35" width="10.5703125" style="587"/>
    <col min="36" max="256" width="10.5703125" style="525"/>
    <col min="257" max="264" width="0" style="525" hidden="1" customWidth="1"/>
    <col min="265" max="267" width="3.7109375" style="525" customWidth="1"/>
    <col min="268" max="268" width="12.7109375" style="525" customWidth="1"/>
    <col min="269" max="269" width="47.42578125" style="525" customWidth="1"/>
    <col min="270" max="273" width="0" style="525" hidden="1" customWidth="1"/>
    <col min="274" max="274" width="11.7109375" style="525" customWidth="1"/>
    <col min="275" max="275" width="6.42578125" style="525" bestFit="1" customWidth="1"/>
    <col min="276" max="276" width="11.7109375" style="525" customWidth="1"/>
    <col min="277" max="277" width="0" style="525" hidden="1" customWidth="1"/>
    <col min="278" max="278" width="3.7109375" style="525" customWidth="1"/>
    <col min="279" max="279" width="11.140625" style="525" bestFit="1" customWidth="1"/>
    <col min="280" max="512" width="10.5703125" style="525"/>
    <col min="513" max="520" width="0" style="525" hidden="1" customWidth="1"/>
    <col min="521" max="523" width="3.7109375" style="525" customWidth="1"/>
    <col min="524" max="524" width="12.7109375" style="525" customWidth="1"/>
    <col min="525" max="525" width="47.42578125" style="525" customWidth="1"/>
    <col min="526" max="529" width="0" style="525" hidden="1" customWidth="1"/>
    <col min="530" max="530" width="11.7109375" style="525" customWidth="1"/>
    <col min="531" max="531" width="6.42578125" style="525" bestFit="1" customWidth="1"/>
    <col min="532" max="532" width="11.7109375" style="525" customWidth="1"/>
    <col min="533" max="533" width="0" style="525" hidden="1" customWidth="1"/>
    <col min="534" max="534" width="3.7109375" style="525" customWidth="1"/>
    <col min="535" max="535" width="11.140625" style="525" bestFit="1" customWidth="1"/>
    <col min="536" max="768" width="10.5703125" style="525"/>
    <col min="769" max="776" width="0" style="525" hidden="1" customWidth="1"/>
    <col min="777" max="779" width="3.7109375" style="525" customWidth="1"/>
    <col min="780" max="780" width="12.7109375" style="525" customWidth="1"/>
    <col min="781" max="781" width="47.42578125" style="525" customWidth="1"/>
    <col min="782" max="785" width="0" style="525" hidden="1" customWidth="1"/>
    <col min="786" max="786" width="11.7109375" style="525" customWidth="1"/>
    <col min="787" max="787" width="6.42578125" style="525" bestFit="1" customWidth="1"/>
    <col min="788" max="788" width="11.7109375" style="525" customWidth="1"/>
    <col min="789" max="789" width="0" style="525" hidden="1" customWidth="1"/>
    <col min="790" max="790" width="3.7109375" style="525" customWidth="1"/>
    <col min="791" max="791" width="11.140625" style="525" bestFit="1" customWidth="1"/>
    <col min="792" max="1024" width="10.5703125" style="525"/>
    <col min="1025" max="1032" width="0" style="525" hidden="1" customWidth="1"/>
    <col min="1033" max="1035" width="3.7109375" style="525" customWidth="1"/>
    <col min="1036" max="1036" width="12.7109375" style="525" customWidth="1"/>
    <col min="1037" max="1037" width="47.42578125" style="525" customWidth="1"/>
    <col min="1038" max="1041" width="0" style="525" hidden="1" customWidth="1"/>
    <col min="1042" max="1042" width="11.7109375" style="525" customWidth="1"/>
    <col min="1043" max="1043" width="6.42578125" style="525" bestFit="1" customWidth="1"/>
    <col min="1044" max="1044" width="11.7109375" style="525" customWidth="1"/>
    <col min="1045" max="1045" width="0" style="525" hidden="1" customWidth="1"/>
    <col min="1046" max="1046" width="3.7109375" style="525" customWidth="1"/>
    <col min="1047" max="1047" width="11.140625" style="525" bestFit="1" customWidth="1"/>
    <col min="1048" max="1280" width="10.5703125" style="525"/>
    <col min="1281" max="1288" width="0" style="525" hidden="1" customWidth="1"/>
    <col min="1289" max="1291" width="3.7109375" style="525" customWidth="1"/>
    <col min="1292" max="1292" width="12.7109375" style="525" customWidth="1"/>
    <col min="1293" max="1293" width="47.42578125" style="525" customWidth="1"/>
    <col min="1294" max="1297" width="0" style="525" hidden="1" customWidth="1"/>
    <col min="1298" max="1298" width="11.7109375" style="525" customWidth="1"/>
    <col min="1299" max="1299" width="6.42578125" style="525" bestFit="1" customWidth="1"/>
    <col min="1300" max="1300" width="11.7109375" style="525" customWidth="1"/>
    <col min="1301" max="1301" width="0" style="525" hidden="1" customWidth="1"/>
    <col min="1302" max="1302" width="3.7109375" style="525" customWidth="1"/>
    <col min="1303" max="1303" width="11.140625" style="525" bestFit="1" customWidth="1"/>
    <col min="1304" max="1536" width="10.5703125" style="525"/>
    <col min="1537" max="1544" width="0" style="525" hidden="1" customWidth="1"/>
    <col min="1545" max="1547" width="3.7109375" style="525" customWidth="1"/>
    <col min="1548" max="1548" width="12.7109375" style="525" customWidth="1"/>
    <col min="1549" max="1549" width="47.42578125" style="525" customWidth="1"/>
    <col min="1550" max="1553" width="0" style="525" hidden="1" customWidth="1"/>
    <col min="1554" max="1554" width="11.7109375" style="525" customWidth="1"/>
    <col min="1555" max="1555" width="6.42578125" style="525" bestFit="1" customWidth="1"/>
    <col min="1556" max="1556" width="11.7109375" style="525" customWidth="1"/>
    <col min="1557" max="1557" width="0" style="525" hidden="1" customWidth="1"/>
    <col min="1558" max="1558" width="3.7109375" style="525" customWidth="1"/>
    <col min="1559" max="1559" width="11.140625" style="525" bestFit="1" customWidth="1"/>
    <col min="1560" max="1792" width="10.5703125" style="525"/>
    <col min="1793" max="1800" width="0" style="525" hidden="1" customWidth="1"/>
    <col min="1801" max="1803" width="3.7109375" style="525" customWidth="1"/>
    <col min="1804" max="1804" width="12.7109375" style="525" customWidth="1"/>
    <col min="1805" max="1805" width="47.42578125" style="525" customWidth="1"/>
    <col min="1806" max="1809" width="0" style="525" hidden="1" customWidth="1"/>
    <col min="1810" max="1810" width="11.7109375" style="525" customWidth="1"/>
    <col min="1811" max="1811" width="6.42578125" style="525" bestFit="1" customWidth="1"/>
    <col min="1812" max="1812" width="11.7109375" style="525" customWidth="1"/>
    <col min="1813" max="1813" width="0" style="525" hidden="1" customWidth="1"/>
    <col min="1814" max="1814" width="3.7109375" style="525" customWidth="1"/>
    <col min="1815" max="1815" width="11.140625" style="525" bestFit="1" customWidth="1"/>
    <col min="1816" max="2048" width="10.5703125" style="525"/>
    <col min="2049" max="2056" width="0" style="525" hidden="1" customWidth="1"/>
    <col min="2057" max="2059" width="3.7109375" style="525" customWidth="1"/>
    <col min="2060" max="2060" width="12.7109375" style="525" customWidth="1"/>
    <col min="2061" max="2061" width="47.42578125" style="525" customWidth="1"/>
    <col min="2062" max="2065" width="0" style="525" hidden="1" customWidth="1"/>
    <col min="2066" max="2066" width="11.7109375" style="525" customWidth="1"/>
    <col min="2067" max="2067" width="6.42578125" style="525" bestFit="1" customWidth="1"/>
    <col min="2068" max="2068" width="11.7109375" style="525" customWidth="1"/>
    <col min="2069" max="2069" width="0" style="525" hidden="1" customWidth="1"/>
    <col min="2070" max="2070" width="3.7109375" style="525" customWidth="1"/>
    <col min="2071" max="2071" width="11.140625" style="525" bestFit="1" customWidth="1"/>
    <col min="2072" max="2304" width="10.5703125" style="525"/>
    <col min="2305" max="2312" width="0" style="525" hidden="1" customWidth="1"/>
    <col min="2313" max="2315" width="3.7109375" style="525" customWidth="1"/>
    <col min="2316" max="2316" width="12.7109375" style="525" customWidth="1"/>
    <col min="2317" max="2317" width="47.42578125" style="525" customWidth="1"/>
    <col min="2318" max="2321" width="0" style="525" hidden="1" customWidth="1"/>
    <col min="2322" max="2322" width="11.7109375" style="525" customWidth="1"/>
    <col min="2323" max="2323" width="6.42578125" style="525" bestFit="1" customWidth="1"/>
    <col min="2324" max="2324" width="11.7109375" style="525" customWidth="1"/>
    <col min="2325" max="2325" width="0" style="525" hidden="1" customWidth="1"/>
    <col min="2326" max="2326" width="3.7109375" style="525" customWidth="1"/>
    <col min="2327" max="2327" width="11.140625" style="525" bestFit="1" customWidth="1"/>
    <col min="2328" max="2560" width="10.5703125" style="525"/>
    <col min="2561" max="2568" width="0" style="525" hidden="1" customWidth="1"/>
    <col min="2569" max="2571" width="3.7109375" style="525" customWidth="1"/>
    <col min="2572" max="2572" width="12.7109375" style="525" customWidth="1"/>
    <col min="2573" max="2573" width="47.42578125" style="525" customWidth="1"/>
    <col min="2574" max="2577" width="0" style="525" hidden="1" customWidth="1"/>
    <col min="2578" max="2578" width="11.7109375" style="525" customWidth="1"/>
    <col min="2579" max="2579" width="6.42578125" style="525" bestFit="1" customWidth="1"/>
    <col min="2580" max="2580" width="11.7109375" style="525" customWidth="1"/>
    <col min="2581" max="2581" width="0" style="525" hidden="1" customWidth="1"/>
    <col min="2582" max="2582" width="3.7109375" style="525" customWidth="1"/>
    <col min="2583" max="2583" width="11.140625" style="525" bestFit="1" customWidth="1"/>
    <col min="2584" max="2816" width="10.5703125" style="525"/>
    <col min="2817" max="2824" width="0" style="525" hidden="1" customWidth="1"/>
    <col min="2825" max="2827" width="3.7109375" style="525" customWidth="1"/>
    <col min="2828" max="2828" width="12.7109375" style="525" customWidth="1"/>
    <col min="2829" max="2829" width="47.42578125" style="525" customWidth="1"/>
    <col min="2830" max="2833" width="0" style="525" hidden="1" customWidth="1"/>
    <col min="2834" max="2834" width="11.7109375" style="525" customWidth="1"/>
    <col min="2835" max="2835" width="6.42578125" style="525" bestFit="1" customWidth="1"/>
    <col min="2836" max="2836" width="11.7109375" style="525" customWidth="1"/>
    <col min="2837" max="2837" width="0" style="525" hidden="1" customWidth="1"/>
    <col min="2838" max="2838" width="3.7109375" style="525" customWidth="1"/>
    <col min="2839" max="2839" width="11.140625" style="525" bestFit="1" customWidth="1"/>
    <col min="2840" max="3072" width="10.5703125" style="525"/>
    <col min="3073" max="3080" width="0" style="525" hidden="1" customWidth="1"/>
    <col min="3081" max="3083" width="3.7109375" style="525" customWidth="1"/>
    <col min="3084" max="3084" width="12.7109375" style="525" customWidth="1"/>
    <col min="3085" max="3085" width="47.42578125" style="525" customWidth="1"/>
    <col min="3086" max="3089" width="0" style="525" hidden="1" customWidth="1"/>
    <col min="3090" max="3090" width="11.7109375" style="525" customWidth="1"/>
    <col min="3091" max="3091" width="6.42578125" style="525" bestFit="1" customWidth="1"/>
    <col min="3092" max="3092" width="11.7109375" style="525" customWidth="1"/>
    <col min="3093" max="3093" width="0" style="525" hidden="1" customWidth="1"/>
    <col min="3094" max="3094" width="3.7109375" style="525" customWidth="1"/>
    <col min="3095" max="3095" width="11.140625" style="525" bestFit="1" customWidth="1"/>
    <col min="3096" max="3328" width="10.5703125" style="525"/>
    <col min="3329" max="3336" width="0" style="525" hidden="1" customWidth="1"/>
    <col min="3337" max="3339" width="3.7109375" style="525" customWidth="1"/>
    <col min="3340" max="3340" width="12.7109375" style="525" customWidth="1"/>
    <col min="3341" max="3341" width="47.42578125" style="525" customWidth="1"/>
    <col min="3342" max="3345" width="0" style="525" hidden="1" customWidth="1"/>
    <col min="3346" max="3346" width="11.7109375" style="525" customWidth="1"/>
    <col min="3347" max="3347" width="6.42578125" style="525" bestFit="1" customWidth="1"/>
    <col min="3348" max="3348" width="11.7109375" style="525" customWidth="1"/>
    <col min="3349" max="3349" width="0" style="525" hidden="1" customWidth="1"/>
    <col min="3350" max="3350" width="3.7109375" style="525" customWidth="1"/>
    <col min="3351" max="3351" width="11.140625" style="525" bestFit="1" customWidth="1"/>
    <col min="3352" max="3584" width="10.5703125" style="525"/>
    <col min="3585" max="3592" width="0" style="525" hidden="1" customWidth="1"/>
    <col min="3593" max="3595" width="3.7109375" style="525" customWidth="1"/>
    <col min="3596" max="3596" width="12.7109375" style="525" customWidth="1"/>
    <col min="3597" max="3597" width="47.42578125" style="525" customWidth="1"/>
    <col min="3598" max="3601" width="0" style="525" hidden="1" customWidth="1"/>
    <col min="3602" max="3602" width="11.7109375" style="525" customWidth="1"/>
    <col min="3603" max="3603" width="6.42578125" style="525" bestFit="1" customWidth="1"/>
    <col min="3604" max="3604" width="11.7109375" style="525" customWidth="1"/>
    <col min="3605" max="3605" width="0" style="525" hidden="1" customWidth="1"/>
    <col min="3606" max="3606" width="3.7109375" style="525" customWidth="1"/>
    <col min="3607" max="3607" width="11.140625" style="525" bestFit="1" customWidth="1"/>
    <col min="3608" max="3840" width="10.5703125" style="525"/>
    <col min="3841" max="3848" width="0" style="525" hidden="1" customWidth="1"/>
    <col min="3849" max="3851" width="3.7109375" style="525" customWidth="1"/>
    <col min="3852" max="3852" width="12.7109375" style="525" customWidth="1"/>
    <col min="3853" max="3853" width="47.42578125" style="525" customWidth="1"/>
    <col min="3854" max="3857" width="0" style="525" hidden="1" customWidth="1"/>
    <col min="3858" max="3858" width="11.7109375" style="525" customWidth="1"/>
    <col min="3859" max="3859" width="6.42578125" style="525" bestFit="1" customWidth="1"/>
    <col min="3860" max="3860" width="11.7109375" style="525" customWidth="1"/>
    <col min="3861" max="3861" width="0" style="525" hidden="1" customWidth="1"/>
    <col min="3862" max="3862" width="3.7109375" style="525" customWidth="1"/>
    <col min="3863" max="3863" width="11.140625" style="525" bestFit="1" customWidth="1"/>
    <col min="3864" max="4096" width="10.5703125" style="525"/>
    <col min="4097" max="4104" width="0" style="525" hidden="1" customWidth="1"/>
    <col min="4105" max="4107" width="3.7109375" style="525" customWidth="1"/>
    <col min="4108" max="4108" width="12.7109375" style="525" customWidth="1"/>
    <col min="4109" max="4109" width="47.42578125" style="525" customWidth="1"/>
    <col min="4110" max="4113" width="0" style="525" hidden="1" customWidth="1"/>
    <col min="4114" max="4114" width="11.7109375" style="525" customWidth="1"/>
    <col min="4115" max="4115" width="6.42578125" style="525" bestFit="1" customWidth="1"/>
    <col min="4116" max="4116" width="11.7109375" style="525" customWidth="1"/>
    <col min="4117" max="4117" width="0" style="525" hidden="1" customWidth="1"/>
    <col min="4118" max="4118" width="3.7109375" style="525" customWidth="1"/>
    <col min="4119" max="4119" width="11.140625" style="525" bestFit="1" customWidth="1"/>
    <col min="4120" max="4352" width="10.5703125" style="525"/>
    <col min="4353" max="4360" width="0" style="525" hidden="1" customWidth="1"/>
    <col min="4361" max="4363" width="3.7109375" style="525" customWidth="1"/>
    <col min="4364" max="4364" width="12.7109375" style="525" customWidth="1"/>
    <col min="4365" max="4365" width="47.42578125" style="525" customWidth="1"/>
    <col min="4366" max="4369" width="0" style="525" hidden="1" customWidth="1"/>
    <col min="4370" max="4370" width="11.7109375" style="525" customWidth="1"/>
    <col min="4371" max="4371" width="6.42578125" style="525" bestFit="1" customWidth="1"/>
    <col min="4372" max="4372" width="11.7109375" style="525" customWidth="1"/>
    <col min="4373" max="4373" width="0" style="525" hidden="1" customWidth="1"/>
    <col min="4374" max="4374" width="3.7109375" style="525" customWidth="1"/>
    <col min="4375" max="4375" width="11.140625" style="525" bestFit="1" customWidth="1"/>
    <col min="4376" max="4608" width="10.5703125" style="525"/>
    <col min="4609" max="4616" width="0" style="525" hidden="1" customWidth="1"/>
    <col min="4617" max="4619" width="3.7109375" style="525" customWidth="1"/>
    <col min="4620" max="4620" width="12.7109375" style="525" customWidth="1"/>
    <col min="4621" max="4621" width="47.42578125" style="525" customWidth="1"/>
    <col min="4622" max="4625" width="0" style="525" hidden="1" customWidth="1"/>
    <col min="4626" max="4626" width="11.7109375" style="525" customWidth="1"/>
    <col min="4627" max="4627" width="6.42578125" style="525" bestFit="1" customWidth="1"/>
    <col min="4628" max="4628" width="11.7109375" style="525" customWidth="1"/>
    <col min="4629" max="4629" width="0" style="525" hidden="1" customWidth="1"/>
    <col min="4630" max="4630" width="3.7109375" style="525" customWidth="1"/>
    <col min="4631" max="4631" width="11.140625" style="525" bestFit="1" customWidth="1"/>
    <col min="4632" max="4864" width="10.5703125" style="525"/>
    <col min="4865" max="4872" width="0" style="525" hidden="1" customWidth="1"/>
    <col min="4873" max="4875" width="3.7109375" style="525" customWidth="1"/>
    <col min="4876" max="4876" width="12.7109375" style="525" customWidth="1"/>
    <col min="4877" max="4877" width="47.42578125" style="525" customWidth="1"/>
    <col min="4878" max="4881" width="0" style="525" hidden="1" customWidth="1"/>
    <col min="4882" max="4882" width="11.7109375" style="525" customWidth="1"/>
    <col min="4883" max="4883" width="6.42578125" style="525" bestFit="1" customWidth="1"/>
    <col min="4884" max="4884" width="11.7109375" style="525" customWidth="1"/>
    <col min="4885" max="4885" width="0" style="525" hidden="1" customWidth="1"/>
    <col min="4886" max="4886" width="3.7109375" style="525" customWidth="1"/>
    <col min="4887" max="4887" width="11.140625" style="525" bestFit="1" customWidth="1"/>
    <col min="4888" max="5120" width="10.5703125" style="525"/>
    <col min="5121" max="5128" width="0" style="525" hidden="1" customWidth="1"/>
    <col min="5129" max="5131" width="3.7109375" style="525" customWidth="1"/>
    <col min="5132" max="5132" width="12.7109375" style="525" customWidth="1"/>
    <col min="5133" max="5133" width="47.42578125" style="525" customWidth="1"/>
    <col min="5134" max="5137" width="0" style="525" hidden="1" customWidth="1"/>
    <col min="5138" max="5138" width="11.7109375" style="525" customWidth="1"/>
    <col min="5139" max="5139" width="6.42578125" style="525" bestFit="1" customWidth="1"/>
    <col min="5140" max="5140" width="11.7109375" style="525" customWidth="1"/>
    <col min="5141" max="5141" width="0" style="525" hidden="1" customWidth="1"/>
    <col min="5142" max="5142" width="3.7109375" style="525" customWidth="1"/>
    <col min="5143" max="5143" width="11.140625" style="525" bestFit="1" customWidth="1"/>
    <col min="5144" max="5376" width="10.5703125" style="525"/>
    <col min="5377" max="5384" width="0" style="525" hidden="1" customWidth="1"/>
    <col min="5385" max="5387" width="3.7109375" style="525" customWidth="1"/>
    <col min="5388" max="5388" width="12.7109375" style="525" customWidth="1"/>
    <col min="5389" max="5389" width="47.42578125" style="525" customWidth="1"/>
    <col min="5390" max="5393" width="0" style="525" hidden="1" customWidth="1"/>
    <col min="5394" max="5394" width="11.7109375" style="525" customWidth="1"/>
    <col min="5395" max="5395" width="6.42578125" style="525" bestFit="1" customWidth="1"/>
    <col min="5396" max="5396" width="11.7109375" style="525" customWidth="1"/>
    <col min="5397" max="5397" width="0" style="525" hidden="1" customWidth="1"/>
    <col min="5398" max="5398" width="3.7109375" style="525" customWidth="1"/>
    <col min="5399" max="5399" width="11.140625" style="525" bestFit="1" customWidth="1"/>
    <col min="5400" max="5632" width="10.5703125" style="525"/>
    <col min="5633" max="5640" width="0" style="525" hidden="1" customWidth="1"/>
    <col min="5641" max="5643" width="3.7109375" style="525" customWidth="1"/>
    <col min="5644" max="5644" width="12.7109375" style="525" customWidth="1"/>
    <col min="5645" max="5645" width="47.42578125" style="525" customWidth="1"/>
    <col min="5646" max="5649" width="0" style="525" hidden="1" customWidth="1"/>
    <col min="5650" max="5650" width="11.7109375" style="525" customWidth="1"/>
    <col min="5651" max="5651" width="6.42578125" style="525" bestFit="1" customWidth="1"/>
    <col min="5652" max="5652" width="11.7109375" style="525" customWidth="1"/>
    <col min="5653" max="5653" width="0" style="525" hidden="1" customWidth="1"/>
    <col min="5654" max="5654" width="3.7109375" style="525" customWidth="1"/>
    <col min="5655" max="5655" width="11.140625" style="525" bestFit="1" customWidth="1"/>
    <col min="5656" max="5888" width="10.5703125" style="525"/>
    <col min="5889" max="5896" width="0" style="525" hidden="1" customWidth="1"/>
    <col min="5897" max="5899" width="3.7109375" style="525" customWidth="1"/>
    <col min="5900" max="5900" width="12.7109375" style="525" customWidth="1"/>
    <col min="5901" max="5901" width="47.42578125" style="525" customWidth="1"/>
    <col min="5902" max="5905" width="0" style="525" hidden="1" customWidth="1"/>
    <col min="5906" max="5906" width="11.7109375" style="525" customWidth="1"/>
    <col min="5907" max="5907" width="6.42578125" style="525" bestFit="1" customWidth="1"/>
    <col min="5908" max="5908" width="11.7109375" style="525" customWidth="1"/>
    <col min="5909" max="5909" width="0" style="525" hidden="1" customWidth="1"/>
    <col min="5910" max="5910" width="3.7109375" style="525" customWidth="1"/>
    <col min="5911" max="5911" width="11.140625" style="525" bestFit="1" customWidth="1"/>
    <col min="5912" max="6144" width="10.5703125" style="525"/>
    <col min="6145" max="6152" width="0" style="525" hidden="1" customWidth="1"/>
    <col min="6153" max="6155" width="3.7109375" style="525" customWidth="1"/>
    <col min="6156" max="6156" width="12.7109375" style="525" customWidth="1"/>
    <col min="6157" max="6157" width="47.42578125" style="525" customWidth="1"/>
    <col min="6158" max="6161" width="0" style="525" hidden="1" customWidth="1"/>
    <col min="6162" max="6162" width="11.7109375" style="525" customWidth="1"/>
    <col min="6163" max="6163" width="6.42578125" style="525" bestFit="1" customWidth="1"/>
    <col min="6164" max="6164" width="11.7109375" style="525" customWidth="1"/>
    <col min="6165" max="6165" width="0" style="525" hidden="1" customWidth="1"/>
    <col min="6166" max="6166" width="3.7109375" style="525" customWidth="1"/>
    <col min="6167" max="6167" width="11.140625" style="525" bestFit="1" customWidth="1"/>
    <col min="6168" max="6400" width="10.5703125" style="525"/>
    <col min="6401" max="6408" width="0" style="525" hidden="1" customWidth="1"/>
    <col min="6409" max="6411" width="3.7109375" style="525" customWidth="1"/>
    <col min="6412" max="6412" width="12.7109375" style="525" customWidth="1"/>
    <col min="6413" max="6413" width="47.42578125" style="525" customWidth="1"/>
    <col min="6414" max="6417" width="0" style="525" hidden="1" customWidth="1"/>
    <col min="6418" max="6418" width="11.7109375" style="525" customWidth="1"/>
    <col min="6419" max="6419" width="6.42578125" style="525" bestFit="1" customWidth="1"/>
    <col min="6420" max="6420" width="11.7109375" style="525" customWidth="1"/>
    <col min="6421" max="6421" width="0" style="525" hidden="1" customWidth="1"/>
    <col min="6422" max="6422" width="3.7109375" style="525" customWidth="1"/>
    <col min="6423" max="6423" width="11.140625" style="525" bestFit="1" customWidth="1"/>
    <col min="6424" max="6656" width="10.5703125" style="525"/>
    <col min="6657" max="6664" width="0" style="525" hidden="1" customWidth="1"/>
    <col min="6665" max="6667" width="3.7109375" style="525" customWidth="1"/>
    <col min="6668" max="6668" width="12.7109375" style="525" customWidth="1"/>
    <col min="6669" max="6669" width="47.42578125" style="525" customWidth="1"/>
    <col min="6670" max="6673" width="0" style="525" hidden="1" customWidth="1"/>
    <col min="6674" max="6674" width="11.7109375" style="525" customWidth="1"/>
    <col min="6675" max="6675" width="6.42578125" style="525" bestFit="1" customWidth="1"/>
    <col min="6676" max="6676" width="11.7109375" style="525" customWidth="1"/>
    <col min="6677" max="6677" width="0" style="525" hidden="1" customWidth="1"/>
    <col min="6678" max="6678" width="3.7109375" style="525" customWidth="1"/>
    <col min="6679" max="6679" width="11.140625" style="525" bestFit="1" customWidth="1"/>
    <col min="6680" max="6912" width="10.5703125" style="525"/>
    <col min="6913" max="6920" width="0" style="525" hidden="1" customWidth="1"/>
    <col min="6921" max="6923" width="3.7109375" style="525" customWidth="1"/>
    <col min="6924" max="6924" width="12.7109375" style="525" customWidth="1"/>
    <col min="6925" max="6925" width="47.42578125" style="525" customWidth="1"/>
    <col min="6926" max="6929" width="0" style="525" hidden="1" customWidth="1"/>
    <col min="6930" max="6930" width="11.7109375" style="525" customWidth="1"/>
    <col min="6931" max="6931" width="6.42578125" style="525" bestFit="1" customWidth="1"/>
    <col min="6932" max="6932" width="11.7109375" style="525" customWidth="1"/>
    <col min="6933" max="6933" width="0" style="525" hidden="1" customWidth="1"/>
    <col min="6934" max="6934" width="3.7109375" style="525" customWidth="1"/>
    <col min="6935" max="6935" width="11.140625" style="525" bestFit="1" customWidth="1"/>
    <col min="6936" max="7168" width="10.5703125" style="525"/>
    <col min="7169" max="7176" width="0" style="525" hidden="1" customWidth="1"/>
    <col min="7177" max="7179" width="3.7109375" style="525" customWidth="1"/>
    <col min="7180" max="7180" width="12.7109375" style="525" customWidth="1"/>
    <col min="7181" max="7181" width="47.42578125" style="525" customWidth="1"/>
    <col min="7182" max="7185" width="0" style="525" hidden="1" customWidth="1"/>
    <col min="7186" max="7186" width="11.7109375" style="525" customWidth="1"/>
    <col min="7187" max="7187" width="6.42578125" style="525" bestFit="1" customWidth="1"/>
    <col min="7188" max="7188" width="11.7109375" style="525" customWidth="1"/>
    <col min="7189" max="7189" width="0" style="525" hidden="1" customWidth="1"/>
    <col min="7190" max="7190" width="3.7109375" style="525" customWidth="1"/>
    <col min="7191" max="7191" width="11.140625" style="525" bestFit="1" customWidth="1"/>
    <col min="7192" max="7424" width="10.5703125" style="525"/>
    <col min="7425" max="7432" width="0" style="525" hidden="1" customWidth="1"/>
    <col min="7433" max="7435" width="3.7109375" style="525" customWidth="1"/>
    <col min="7436" max="7436" width="12.7109375" style="525" customWidth="1"/>
    <col min="7437" max="7437" width="47.42578125" style="525" customWidth="1"/>
    <col min="7438" max="7441" width="0" style="525" hidden="1" customWidth="1"/>
    <col min="7442" max="7442" width="11.7109375" style="525" customWidth="1"/>
    <col min="7443" max="7443" width="6.42578125" style="525" bestFit="1" customWidth="1"/>
    <col min="7444" max="7444" width="11.7109375" style="525" customWidth="1"/>
    <col min="7445" max="7445" width="0" style="525" hidden="1" customWidth="1"/>
    <col min="7446" max="7446" width="3.7109375" style="525" customWidth="1"/>
    <col min="7447" max="7447" width="11.140625" style="525" bestFit="1" customWidth="1"/>
    <col min="7448" max="7680" width="10.5703125" style="525"/>
    <col min="7681" max="7688" width="0" style="525" hidden="1" customWidth="1"/>
    <col min="7689" max="7691" width="3.7109375" style="525" customWidth="1"/>
    <col min="7692" max="7692" width="12.7109375" style="525" customWidth="1"/>
    <col min="7693" max="7693" width="47.42578125" style="525" customWidth="1"/>
    <col min="7694" max="7697" width="0" style="525" hidden="1" customWidth="1"/>
    <col min="7698" max="7698" width="11.7109375" style="525" customWidth="1"/>
    <col min="7699" max="7699" width="6.42578125" style="525" bestFit="1" customWidth="1"/>
    <col min="7700" max="7700" width="11.7109375" style="525" customWidth="1"/>
    <col min="7701" max="7701" width="0" style="525" hidden="1" customWidth="1"/>
    <col min="7702" max="7702" width="3.7109375" style="525" customWidth="1"/>
    <col min="7703" max="7703" width="11.140625" style="525" bestFit="1" customWidth="1"/>
    <col min="7704" max="7936" width="10.5703125" style="525"/>
    <col min="7937" max="7944" width="0" style="525" hidden="1" customWidth="1"/>
    <col min="7945" max="7947" width="3.7109375" style="525" customWidth="1"/>
    <col min="7948" max="7948" width="12.7109375" style="525" customWidth="1"/>
    <col min="7949" max="7949" width="47.42578125" style="525" customWidth="1"/>
    <col min="7950" max="7953" width="0" style="525" hidden="1" customWidth="1"/>
    <col min="7954" max="7954" width="11.7109375" style="525" customWidth="1"/>
    <col min="7955" max="7955" width="6.42578125" style="525" bestFit="1" customWidth="1"/>
    <col min="7956" max="7956" width="11.7109375" style="525" customWidth="1"/>
    <col min="7957" max="7957" width="0" style="525" hidden="1" customWidth="1"/>
    <col min="7958" max="7958" width="3.7109375" style="525" customWidth="1"/>
    <col min="7959" max="7959" width="11.140625" style="525" bestFit="1" customWidth="1"/>
    <col min="7960" max="8192" width="10.5703125" style="525"/>
    <col min="8193" max="8200" width="0" style="525" hidden="1" customWidth="1"/>
    <col min="8201" max="8203" width="3.7109375" style="525" customWidth="1"/>
    <col min="8204" max="8204" width="12.7109375" style="525" customWidth="1"/>
    <col min="8205" max="8205" width="47.42578125" style="525" customWidth="1"/>
    <col min="8206" max="8209" width="0" style="525" hidden="1" customWidth="1"/>
    <col min="8210" max="8210" width="11.7109375" style="525" customWidth="1"/>
    <col min="8211" max="8211" width="6.42578125" style="525" bestFit="1" customWidth="1"/>
    <col min="8212" max="8212" width="11.7109375" style="525" customWidth="1"/>
    <col min="8213" max="8213" width="0" style="525" hidden="1" customWidth="1"/>
    <col min="8214" max="8214" width="3.7109375" style="525" customWidth="1"/>
    <col min="8215" max="8215" width="11.140625" style="525" bestFit="1" customWidth="1"/>
    <col min="8216" max="8448" width="10.5703125" style="525"/>
    <col min="8449" max="8456" width="0" style="525" hidden="1" customWidth="1"/>
    <col min="8457" max="8459" width="3.7109375" style="525" customWidth="1"/>
    <col min="8460" max="8460" width="12.7109375" style="525" customWidth="1"/>
    <col min="8461" max="8461" width="47.42578125" style="525" customWidth="1"/>
    <col min="8462" max="8465" width="0" style="525" hidden="1" customWidth="1"/>
    <col min="8466" max="8466" width="11.7109375" style="525" customWidth="1"/>
    <col min="8467" max="8467" width="6.42578125" style="525" bestFit="1" customWidth="1"/>
    <col min="8468" max="8468" width="11.7109375" style="525" customWidth="1"/>
    <col min="8469" max="8469" width="0" style="525" hidden="1" customWidth="1"/>
    <col min="8470" max="8470" width="3.7109375" style="525" customWidth="1"/>
    <col min="8471" max="8471" width="11.140625" style="525" bestFit="1" customWidth="1"/>
    <col min="8472" max="8704" width="10.5703125" style="525"/>
    <col min="8705" max="8712" width="0" style="525" hidden="1" customWidth="1"/>
    <col min="8713" max="8715" width="3.7109375" style="525" customWidth="1"/>
    <col min="8716" max="8716" width="12.7109375" style="525" customWidth="1"/>
    <col min="8717" max="8717" width="47.42578125" style="525" customWidth="1"/>
    <col min="8718" max="8721" width="0" style="525" hidden="1" customWidth="1"/>
    <col min="8722" max="8722" width="11.7109375" style="525" customWidth="1"/>
    <col min="8723" max="8723" width="6.42578125" style="525" bestFit="1" customWidth="1"/>
    <col min="8724" max="8724" width="11.7109375" style="525" customWidth="1"/>
    <col min="8725" max="8725" width="0" style="525" hidden="1" customWidth="1"/>
    <col min="8726" max="8726" width="3.7109375" style="525" customWidth="1"/>
    <col min="8727" max="8727" width="11.140625" style="525" bestFit="1" customWidth="1"/>
    <col min="8728" max="8960" width="10.5703125" style="525"/>
    <col min="8961" max="8968" width="0" style="525" hidden="1" customWidth="1"/>
    <col min="8969" max="8971" width="3.7109375" style="525" customWidth="1"/>
    <col min="8972" max="8972" width="12.7109375" style="525" customWidth="1"/>
    <col min="8973" max="8973" width="47.42578125" style="525" customWidth="1"/>
    <col min="8974" max="8977" width="0" style="525" hidden="1" customWidth="1"/>
    <col min="8978" max="8978" width="11.7109375" style="525" customWidth="1"/>
    <col min="8979" max="8979" width="6.42578125" style="525" bestFit="1" customWidth="1"/>
    <col min="8980" max="8980" width="11.7109375" style="525" customWidth="1"/>
    <col min="8981" max="8981" width="0" style="525" hidden="1" customWidth="1"/>
    <col min="8982" max="8982" width="3.7109375" style="525" customWidth="1"/>
    <col min="8983" max="8983" width="11.140625" style="525" bestFit="1" customWidth="1"/>
    <col min="8984" max="9216" width="10.5703125" style="525"/>
    <col min="9217" max="9224" width="0" style="525" hidden="1" customWidth="1"/>
    <col min="9225" max="9227" width="3.7109375" style="525" customWidth="1"/>
    <col min="9228" max="9228" width="12.7109375" style="525" customWidth="1"/>
    <col min="9229" max="9229" width="47.42578125" style="525" customWidth="1"/>
    <col min="9230" max="9233" width="0" style="525" hidden="1" customWidth="1"/>
    <col min="9234" max="9234" width="11.7109375" style="525" customWidth="1"/>
    <col min="9235" max="9235" width="6.42578125" style="525" bestFit="1" customWidth="1"/>
    <col min="9236" max="9236" width="11.7109375" style="525" customWidth="1"/>
    <col min="9237" max="9237" width="0" style="525" hidden="1" customWidth="1"/>
    <col min="9238" max="9238" width="3.7109375" style="525" customWidth="1"/>
    <col min="9239" max="9239" width="11.140625" style="525" bestFit="1" customWidth="1"/>
    <col min="9240" max="9472" width="10.5703125" style="525"/>
    <col min="9473" max="9480" width="0" style="525" hidden="1" customWidth="1"/>
    <col min="9481" max="9483" width="3.7109375" style="525" customWidth="1"/>
    <col min="9484" max="9484" width="12.7109375" style="525" customWidth="1"/>
    <col min="9485" max="9485" width="47.42578125" style="525" customWidth="1"/>
    <col min="9486" max="9489" width="0" style="525" hidden="1" customWidth="1"/>
    <col min="9490" max="9490" width="11.7109375" style="525" customWidth="1"/>
    <col min="9491" max="9491" width="6.42578125" style="525" bestFit="1" customWidth="1"/>
    <col min="9492" max="9492" width="11.7109375" style="525" customWidth="1"/>
    <col min="9493" max="9493" width="0" style="525" hidden="1" customWidth="1"/>
    <col min="9494" max="9494" width="3.7109375" style="525" customWidth="1"/>
    <col min="9495" max="9495" width="11.140625" style="525" bestFit="1" customWidth="1"/>
    <col min="9496" max="9728" width="10.5703125" style="525"/>
    <col min="9729" max="9736" width="0" style="525" hidden="1" customWidth="1"/>
    <col min="9737" max="9739" width="3.7109375" style="525" customWidth="1"/>
    <col min="9740" max="9740" width="12.7109375" style="525" customWidth="1"/>
    <col min="9741" max="9741" width="47.42578125" style="525" customWidth="1"/>
    <col min="9742" max="9745" width="0" style="525" hidden="1" customWidth="1"/>
    <col min="9746" max="9746" width="11.7109375" style="525" customWidth="1"/>
    <col min="9747" max="9747" width="6.42578125" style="525" bestFit="1" customWidth="1"/>
    <col min="9748" max="9748" width="11.7109375" style="525" customWidth="1"/>
    <col min="9749" max="9749" width="0" style="525" hidden="1" customWidth="1"/>
    <col min="9750" max="9750" width="3.7109375" style="525" customWidth="1"/>
    <col min="9751" max="9751" width="11.140625" style="525" bestFit="1" customWidth="1"/>
    <col min="9752" max="9984" width="10.5703125" style="525"/>
    <col min="9985" max="9992" width="0" style="525" hidden="1" customWidth="1"/>
    <col min="9993" max="9995" width="3.7109375" style="525" customWidth="1"/>
    <col min="9996" max="9996" width="12.7109375" style="525" customWidth="1"/>
    <col min="9997" max="9997" width="47.42578125" style="525" customWidth="1"/>
    <col min="9998" max="10001" width="0" style="525" hidden="1" customWidth="1"/>
    <col min="10002" max="10002" width="11.7109375" style="525" customWidth="1"/>
    <col min="10003" max="10003" width="6.42578125" style="525" bestFit="1" customWidth="1"/>
    <col min="10004" max="10004" width="11.7109375" style="525" customWidth="1"/>
    <col min="10005" max="10005" width="0" style="525" hidden="1" customWidth="1"/>
    <col min="10006" max="10006" width="3.7109375" style="525" customWidth="1"/>
    <col min="10007" max="10007" width="11.140625" style="525" bestFit="1" customWidth="1"/>
    <col min="10008" max="10240" width="10.5703125" style="525"/>
    <col min="10241" max="10248" width="0" style="525" hidden="1" customWidth="1"/>
    <col min="10249" max="10251" width="3.7109375" style="525" customWidth="1"/>
    <col min="10252" max="10252" width="12.7109375" style="525" customWidth="1"/>
    <col min="10253" max="10253" width="47.42578125" style="525" customWidth="1"/>
    <col min="10254" max="10257" width="0" style="525" hidden="1" customWidth="1"/>
    <col min="10258" max="10258" width="11.7109375" style="525" customWidth="1"/>
    <col min="10259" max="10259" width="6.42578125" style="525" bestFit="1" customWidth="1"/>
    <col min="10260" max="10260" width="11.7109375" style="525" customWidth="1"/>
    <col min="10261" max="10261" width="0" style="525" hidden="1" customWidth="1"/>
    <col min="10262" max="10262" width="3.7109375" style="525" customWidth="1"/>
    <col min="10263" max="10263" width="11.140625" style="525" bestFit="1" customWidth="1"/>
    <col min="10264" max="10496" width="10.5703125" style="525"/>
    <col min="10497" max="10504" width="0" style="525" hidden="1" customWidth="1"/>
    <col min="10505" max="10507" width="3.7109375" style="525" customWidth="1"/>
    <col min="10508" max="10508" width="12.7109375" style="525" customWidth="1"/>
    <col min="10509" max="10509" width="47.42578125" style="525" customWidth="1"/>
    <col min="10510" max="10513" width="0" style="525" hidden="1" customWidth="1"/>
    <col min="10514" max="10514" width="11.7109375" style="525" customWidth="1"/>
    <col min="10515" max="10515" width="6.42578125" style="525" bestFit="1" customWidth="1"/>
    <col min="10516" max="10516" width="11.7109375" style="525" customWidth="1"/>
    <col min="10517" max="10517" width="0" style="525" hidden="1" customWidth="1"/>
    <col min="10518" max="10518" width="3.7109375" style="525" customWidth="1"/>
    <col min="10519" max="10519" width="11.140625" style="525" bestFit="1" customWidth="1"/>
    <col min="10520" max="10752" width="10.5703125" style="525"/>
    <col min="10753" max="10760" width="0" style="525" hidden="1" customWidth="1"/>
    <col min="10761" max="10763" width="3.7109375" style="525" customWidth="1"/>
    <col min="10764" max="10764" width="12.7109375" style="525" customWidth="1"/>
    <col min="10765" max="10765" width="47.42578125" style="525" customWidth="1"/>
    <col min="10766" max="10769" width="0" style="525" hidden="1" customWidth="1"/>
    <col min="10770" max="10770" width="11.7109375" style="525" customWidth="1"/>
    <col min="10771" max="10771" width="6.42578125" style="525" bestFit="1" customWidth="1"/>
    <col min="10772" max="10772" width="11.7109375" style="525" customWidth="1"/>
    <col min="10773" max="10773" width="0" style="525" hidden="1" customWidth="1"/>
    <col min="10774" max="10774" width="3.7109375" style="525" customWidth="1"/>
    <col min="10775" max="10775" width="11.140625" style="525" bestFit="1" customWidth="1"/>
    <col min="10776" max="11008" width="10.5703125" style="525"/>
    <col min="11009" max="11016" width="0" style="525" hidden="1" customWidth="1"/>
    <col min="11017" max="11019" width="3.7109375" style="525" customWidth="1"/>
    <col min="11020" max="11020" width="12.7109375" style="525" customWidth="1"/>
    <col min="11021" max="11021" width="47.42578125" style="525" customWidth="1"/>
    <col min="11022" max="11025" width="0" style="525" hidden="1" customWidth="1"/>
    <col min="11026" max="11026" width="11.7109375" style="525" customWidth="1"/>
    <col min="11027" max="11027" width="6.42578125" style="525" bestFit="1" customWidth="1"/>
    <col min="11028" max="11028" width="11.7109375" style="525" customWidth="1"/>
    <col min="11029" max="11029" width="0" style="525" hidden="1" customWidth="1"/>
    <col min="11030" max="11030" width="3.7109375" style="525" customWidth="1"/>
    <col min="11031" max="11031" width="11.140625" style="525" bestFit="1" customWidth="1"/>
    <col min="11032" max="11264" width="10.5703125" style="525"/>
    <col min="11265" max="11272" width="0" style="525" hidden="1" customWidth="1"/>
    <col min="11273" max="11275" width="3.7109375" style="525" customWidth="1"/>
    <col min="11276" max="11276" width="12.7109375" style="525" customWidth="1"/>
    <col min="11277" max="11277" width="47.42578125" style="525" customWidth="1"/>
    <col min="11278" max="11281" width="0" style="525" hidden="1" customWidth="1"/>
    <col min="11282" max="11282" width="11.7109375" style="525" customWidth="1"/>
    <col min="11283" max="11283" width="6.42578125" style="525" bestFit="1" customWidth="1"/>
    <col min="11284" max="11284" width="11.7109375" style="525" customWidth="1"/>
    <col min="11285" max="11285" width="0" style="525" hidden="1" customWidth="1"/>
    <col min="11286" max="11286" width="3.7109375" style="525" customWidth="1"/>
    <col min="11287" max="11287" width="11.140625" style="525" bestFit="1" customWidth="1"/>
    <col min="11288" max="11520" width="10.5703125" style="525"/>
    <col min="11521" max="11528" width="0" style="525" hidden="1" customWidth="1"/>
    <col min="11529" max="11531" width="3.7109375" style="525" customWidth="1"/>
    <col min="11532" max="11532" width="12.7109375" style="525" customWidth="1"/>
    <col min="11533" max="11533" width="47.42578125" style="525" customWidth="1"/>
    <col min="11534" max="11537" width="0" style="525" hidden="1" customWidth="1"/>
    <col min="11538" max="11538" width="11.7109375" style="525" customWidth="1"/>
    <col min="11539" max="11539" width="6.42578125" style="525" bestFit="1" customWidth="1"/>
    <col min="11540" max="11540" width="11.7109375" style="525" customWidth="1"/>
    <col min="11541" max="11541" width="0" style="525" hidden="1" customWidth="1"/>
    <col min="11542" max="11542" width="3.7109375" style="525" customWidth="1"/>
    <col min="11543" max="11543" width="11.140625" style="525" bestFit="1" customWidth="1"/>
    <col min="11544" max="11776" width="10.5703125" style="525"/>
    <col min="11777" max="11784" width="0" style="525" hidden="1" customWidth="1"/>
    <col min="11785" max="11787" width="3.7109375" style="525" customWidth="1"/>
    <col min="11788" max="11788" width="12.7109375" style="525" customWidth="1"/>
    <col min="11789" max="11789" width="47.42578125" style="525" customWidth="1"/>
    <col min="11790" max="11793" width="0" style="525" hidden="1" customWidth="1"/>
    <col min="11794" max="11794" width="11.7109375" style="525" customWidth="1"/>
    <col min="11795" max="11795" width="6.42578125" style="525" bestFit="1" customWidth="1"/>
    <col min="11796" max="11796" width="11.7109375" style="525" customWidth="1"/>
    <col min="11797" max="11797" width="0" style="525" hidden="1" customWidth="1"/>
    <col min="11798" max="11798" width="3.7109375" style="525" customWidth="1"/>
    <col min="11799" max="11799" width="11.140625" style="525" bestFit="1" customWidth="1"/>
    <col min="11800" max="12032" width="10.5703125" style="525"/>
    <col min="12033" max="12040" width="0" style="525" hidden="1" customWidth="1"/>
    <col min="12041" max="12043" width="3.7109375" style="525" customWidth="1"/>
    <col min="12044" max="12044" width="12.7109375" style="525" customWidth="1"/>
    <col min="12045" max="12045" width="47.42578125" style="525" customWidth="1"/>
    <col min="12046" max="12049" width="0" style="525" hidden="1" customWidth="1"/>
    <col min="12050" max="12050" width="11.7109375" style="525" customWidth="1"/>
    <col min="12051" max="12051" width="6.42578125" style="525" bestFit="1" customWidth="1"/>
    <col min="12052" max="12052" width="11.7109375" style="525" customWidth="1"/>
    <col min="12053" max="12053" width="0" style="525" hidden="1" customWidth="1"/>
    <col min="12054" max="12054" width="3.7109375" style="525" customWidth="1"/>
    <col min="12055" max="12055" width="11.140625" style="525" bestFit="1" customWidth="1"/>
    <col min="12056" max="12288" width="10.5703125" style="525"/>
    <col min="12289" max="12296" width="0" style="525" hidden="1" customWidth="1"/>
    <col min="12297" max="12299" width="3.7109375" style="525" customWidth="1"/>
    <col min="12300" max="12300" width="12.7109375" style="525" customWidth="1"/>
    <col min="12301" max="12301" width="47.42578125" style="525" customWidth="1"/>
    <col min="12302" max="12305" width="0" style="525" hidden="1" customWidth="1"/>
    <col min="12306" max="12306" width="11.7109375" style="525" customWidth="1"/>
    <col min="12307" max="12307" width="6.42578125" style="525" bestFit="1" customWidth="1"/>
    <col min="12308" max="12308" width="11.7109375" style="525" customWidth="1"/>
    <col min="12309" max="12309" width="0" style="525" hidden="1" customWidth="1"/>
    <col min="12310" max="12310" width="3.7109375" style="525" customWidth="1"/>
    <col min="12311" max="12311" width="11.140625" style="525" bestFit="1" customWidth="1"/>
    <col min="12312" max="12544" width="10.5703125" style="525"/>
    <col min="12545" max="12552" width="0" style="525" hidden="1" customWidth="1"/>
    <col min="12553" max="12555" width="3.7109375" style="525" customWidth="1"/>
    <col min="12556" max="12556" width="12.7109375" style="525" customWidth="1"/>
    <col min="12557" max="12557" width="47.42578125" style="525" customWidth="1"/>
    <col min="12558" max="12561" width="0" style="525" hidden="1" customWidth="1"/>
    <col min="12562" max="12562" width="11.7109375" style="525" customWidth="1"/>
    <col min="12563" max="12563" width="6.42578125" style="525" bestFit="1" customWidth="1"/>
    <col min="12564" max="12564" width="11.7109375" style="525" customWidth="1"/>
    <col min="12565" max="12565" width="0" style="525" hidden="1" customWidth="1"/>
    <col min="12566" max="12566" width="3.7109375" style="525" customWidth="1"/>
    <col min="12567" max="12567" width="11.140625" style="525" bestFit="1" customWidth="1"/>
    <col min="12568" max="12800" width="10.5703125" style="525"/>
    <col min="12801" max="12808" width="0" style="525" hidden="1" customWidth="1"/>
    <col min="12809" max="12811" width="3.7109375" style="525" customWidth="1"/>
    <col min="12812" max="12812" width="12.7109375" style="525" customWidth="1"/>
    <col min="12813" max="12813" width="47.42578125" style="525" customWidth="1"/>
    <col min="12814" max="12817" width="0" style="525" hidden="1" customWidth="1"/>
    <col min="12818" max="12818" width="11.7109375" style="525" customWidth="1"/>
    <col min="12819" max="12819" width="6.42578125" style="525" bestFit="1" customWidth="1"/>
    <col min="12820" max="12820" width="11.7109375" style="525" customWidth="1"/>
    <col min="12821" max="12821" width="0" style="525" hidden="1" customWidth="1"/>
    <col min="12822" max="12822" width="3.7109375" style="525" customWidth="1"/>
    <col min="12823" max="12823" width="11.140625" style="525" bestFit="1" customWidth="1"/>
    <col min="12824" max="13056" width="10.5703125" style="525"/>
    <col min="13057" max="13064" width="0" style="525" hidden="1" customWidth="1"/>
    <col min="13065" max="13067" width="3.7109375" style="525" customWidth="1"/>
    <col min="13068" max="13068" width="12.7109375" style="525" customWidth="1"/>
    <col min="13069" max="13069" width="47.42578125" style="525" customWidth="1"/>
    <col min="13070" max="13073" width="0" style="525" hidden="1" customWidth="1"/>
    <col min="13074" max="13074" width="11.7109375" style="525" customWidth="1"/>
    <col min="13075" max="13075" width="6.42578125" style="525" bestFit="1" customWidth="1"/>
    <col min="13076" max="13076" width="11.7109375" style="525" customWidth="1"/>
    <col min="13077" max="13077" width="0" style="525" hidden="1" customWidth="1"/>
    <col min="13078" max="13078" width="3.7109375" style="525" customWidth="1"/>
    <col min="13079" max="13079" width="11.140625" style="525" bestFit="1" customWidth="1"/>
    <col min="13080" max="13312" width="10.5703125" style="525"/>
    <col min="13313" max="13320" width="0" style="525" hidden="1" customWidth="1"/>
    <col min="13321" max="13323" width="3.7109375" style="525" customWidth="1"/>
    <col min="13324" max="13324" width="12.7109375" style="525" customWidth="1"/>
    <col min="13325" max="13325" width="47.42578125" style="525" customWidth="1"/>
    <col min="13326" max="13329" width="0" style="525" hidden="1" customWidth="1"/>
    <col min="13330" max="13330" width="11.7109375" style="525" customWidth="1"/>
    <col min="13331" max="13331" width="6.42578125" style="525" bestFit="1" customWidth="1"/>
    <col min="13332" max="13332" width="11.7109375" style="525" customWidth="1"/>
    <col min="13333" max="13333" width="0" style="525" hidden="1" customWidth="1"/>
    <col min="13334" max="13334" width="3.7109375" style="525" customWidth="1"/>
    <col min="13335" max="13335" width="11.140625" style="525" bestFit="1" customWidth="1"/>
    <col min="13336" max="13568" width="10.5703125" style="525"/>
    <col min="13569" max="13576" width="0" style="525" hidden="1" customWidth="1"/>
    <col min="13577" max="13579" width="3.7109375" style="525" customWidth="1"/>
    <col min="13580" max="13580" width="12.7109375" style="525" customWidth="1"/>
    <col min="13581" max="13581" width="47.42578125" style="525" customWidth="1"/>
    <col min="13582" max="13585" width="0" style="525" hidden="1" customWidth="1"/>
    <col min="13586" max="13586" width="11.7109375" style="525" customWidth="1"/>
    <col min="13587" max="13587" width="6.42578125" style="525" bestFit="1" customWidth="1"/>
    <col min="13588" max="13588" width="11.7109375" style="525" customWidth="1"/>
    <col min="13589" max="13589" width="0" style="525" hidden="1" customWidth="1"/>
    <col min="13590" max="13590" width="3.7109375" style="525" customWidth="1"/>
    <col min="13591" max="13591" width="11.140625" style="525" bestFit="1" customWidth="1"/>
    <col min="13592" max="13824" width="10.5703125" style="525"/>
    <col min="13825" max="13832" width="0" style="525" hidden="1" customWidth="1"/>
    <col min="13833" max="13835" width="3.7109375" style="525" customWidth="1"/>
    <col min="13836" max="13836" width="12.7109375" style="525" customWidth="1"/>
    <col min="13837" max="13837" width="47.42578125" style="525" customWidth="1"/>
    <col min="13838" max="13841" width="0" style="525" hidden="1" customWidth="1"/>
    <col min="13842" max="13842" width="11.7109375" style="525" customWidth="1"/>
    <col min="13843" max="13843" width="6.42578125" style="525" bestFit="1" customWidth="1"/>
    <col min="13844" max="13844" width="11.7109375" style="525" customWidth="1"/>
    <col min="13845" max="13845" width="0" style="525" hidden="1" customWidth="1"/>
    <col min="13846" max="13846" width="3.7109375" style="525" customWidth="1"/>
    <col min="13847" max="13847" width="11.140625" style="525" bestFit="1" customWidth="1"/>
    <col min="13848" max="14080" width="10.5703125" style="525"/>
    <col min="14081" max="14088" width="0" style="525" hidden="1" customWidth="1"/>
    <col min="14089" max="14091" width="3.7109375" style="525" customWidth="1"/>
    <col min="14092" max="14092" width="12.7109375" style="525" customWidth="1"/>
    <col min="14093" max="14093" width="47.42578125" style="525" customWidth="1"/>
    <col min="14094" max="14097" width="0" style="525" hidden="1" customWidth="1"/>
    <col min="14098" max="14098" width="11.7109375" style="525" customWidth="1"/>
    <col min="14099" max="14099" width="6.42578125" style="525" bestFit="1" customWidth="1"/>
    <col min="14100" max="14100" width="11.7109375" style="525" customWidth="1"/>
    <col min="14101" max="14101" width="0" style="525" hidden="1" customWidth="1"/>
    <col min="14102" max="14102" width="3.7109375" style="525" customWidth="1"/>
    <col min="14103" max="14103" width="11.140625" style="525" bestFit="1" customWidth="1"/>
    <col min="14104" max="14336" width="10.5703125" style="525"/>
    <col min="14337" max="14344" width="0" style="525" hidden="1" customWidth="1"/>
    <col min="14345" max="14347" width="3.7109375" style="525" customWidth="1"/>
    <col min="14348" max="14348" width="12.7109375" style="525" customWidth="1"/>
    <col min="14349" max="14349" width="47.42578125" style="525" customWidth="1"/>
    <col min="14350" max="14353" width="0" style="525" hidden="1" customWidth="1"/>
    <col min="14354" max="14354" width="11.7109375" style="525" customWidth="1"/>
    <col min="14355" max="14355" width="6.42578125" style="525" bestFit="1" customWidth="1"/>
    <col min="14356" max="14356" width="11.7109375" style="525" customWidth="1"/>
    <col min="14357" max="14357" width="0" style="525" hidden="1" customWidth="1"/>
    <col min="14358" max="14358" width="3.7109375" style="525" customWidth="1"/>
    <col min="14359" max="14359" width="11.140625" style="525" bestFit="1" customWidth="1"/>
    <col min="14360" max="14592" width="10.5703125" style="525"/>
    <col min="14593" max="14600" width="0" style="525" hidden="1" customWidth="1"/>
    <col min="14601" max="14603" width="3.7109375" style="525" customWidth="1"/>
    <col min="14604" max="14604" width="12.7109375" style="525" customWidth="1"/>
    <col min="14605" max="14605" width="47.42578125" style="525" customWidth="1"/>
    <col min="14606" max="14609" width="0" style="525" hidden="1" customWidth="1"/>
    <col min="14610" max="14610" width="11.7109375" style="525" customWidth="1"/>
    <col min="14611" max="14611" width="6.42578125" style="525" bestFit="1" customWidth="1"/>
    <col min="14612" max="14612" width="11.7109375" style="525" customWidth="1"/>
    <col min="14613" max="14613" width="0" style="525" hidden="1" customWidth="1"/>
    <col min="14614" max="14614" width="3.7109375" style="525" customWidth="1"/>
    <col min="14615" max="14615" width="11.140625" style="525" bestFit="1" customWidth="1"/>
    <col min="14616" max="14848" width="10.5703125" style="525"/>
    <col min="14849" max="14856" width="0" style="525" hidden="1" customWidth="1"/>
    <col min="14857" max="14859" width="3.7109375" style="525" customWidth="1"/>
    <col min="14860" max="14860" width="12.7109375" style="525" customWidth="1"/>
    <col min="14861" max="14861" width="47.42578125" style="525" customWidth="1"/>
    <col min="14862" max="14865" width="0" style="525" hidden="1" customWidth="1"/>
    <col min="14866" max="14866" width="11.7109375" style="525" customWidth="1"/>
    <col min="14867" max="14867" width="6.42578125" style="525" bestFit="1" customWidth="1"/>
    <col min="14868" max="14868" width="11.7109375" style="525" customWidth="1"/>
    <col min="14869" max="14869" width="0" style="525" hidden="1" customWidth="1"/>
    <col min="14870" max="14870" width="3.7109375" style="525" customWidth="1"/>
    <col min="14871" max="14871" width="11.140625" style="525" bestFit="1" customWidth="1"/>
    <col min="14872" max="15104" width="10.5703125" style="525"/>
    <col min="15105" max="15112" width="0" style="525" hidden="1" customWidth="1"/>
    <col min="15113" max="15115" width="3.7109375" style="525" customWidth="1"/>
    <col min="15116" max="15116" width="12.7109375" style="525" customWidth="1"/>
    <col min="15117" max="15117" width="47.42578125" style="525" customWidth="1"/>
    <col min="15118" max="15121" width="0" style="525" hidden="1" customWidth="1"/>
    <col min="15122" max="15122" width="11.7109375" style="525" customWidth="1"/>
    <col min="15123" max="15123" width="6.42578125" style="525" bestFit="1" customWidth="1"/>
    <col min="15124" max="15124" width="11.7109375" style="525" customWidth="1"/>
    <col min="15125" max="15125" width="0" style="525" hidden="1" customWidth="1"/>
    <col min="15126" max="15126" width="3.7109375" style="525" customWidth="1"/>
    <col min="15127" max="15127" width="11.140625" style="525" bestFit="1" customWidth="1"/>
    <col min="15128" max="15360" width="10.5703125" style="525"/>
    <col min="15361" max="15368" width="0" style="525" hidden="1" customWidth="1"/>
    <col min="15369" max="15371" width="3.7109375" style="525" customWidth="1"/>
    <col min="15372" max="15372" width="12.7109375" style="525" customWidth="1"/>
    <col min="15373" max="15373" width="47.42578125" style="525" customWidth="1"/>
    <col min="15374" max="15377" width="0" style="525" hidden="1" customWidth="1"/>
    <col min="15378" max="15378" width="11.7109375" style="525" customWidth="1"/>
    <col min="15379" max="15379" width="6.42578125" style="525" bestFit="1" customWidth="1"/>
    <col min="15380" max="15380" width="11.7109375" style="525" customWidth="1"/>
    <col min="15381" max="15381" width="0" style="525" hidden="1" customWidth="1"/>
    <col min="15382" max="15382" width="3.7109375" style="525" customWidth="1"/>
    <col min="15383" max="15383" width="11.140625" style="525" bestFit="1" customWidth="1"/>
    <col min="15384" max="15616" width="10.5703125" style="525"/>
    <col min="15617" max="15624" width="0" style="525" hidden="1" customWidth="1"/>
    <col min="15625" max="15627" width="3.7109375" style="525" customWidth="1"/>
    <col min="15628" max="15628" width="12.7109375" style="525" customWidth="1"/>
    <col min="15629" max="15629" width="47.42578125" style="525" customWidth="1"/>
    <col min="15630" max="15633" width="0" style="525" hidden="1" customWidth="1"/>
    <col min="15634" max="15634" width="11.7109375" style="525" customWidth="1"/>
    <col min="15635" max="15635" width="6.42578125" style="525" bestFit="1" customWidth="1"/>
    <col min="15636" max="15636" width="11.7109375" style="525" customWidth="1"/>
    <col min="15637" max="15637" width="0" style="525" hidden="1" customWidth="1"/>
    <col min="15638" max="15638" width="3.7109375" style="525" customWidth="1"/>
    <col min="15639" max="15639" width="11.140625" style="525" bestFit="1" customWidth="1"/>
    <col min="15640" max="15872" width="10.5703125" style="525"/>
    <col min="15873" max="15880" width="0" style="525" hidden="1" customWidth="1"/>
    <col min="15881" max="15883" width="3.7109375" style="525" customWidth="1"/>
    <col min="15884" max="15884" width="12.7109375" style="525" customWidth="1"/>
    <col min="15885" max="15885" width="47.42578125" style="525" customWidth="1"/>
    <col min="15886" max="15889" width="0" style="525" hidden="1" customWidth="1"/>
    <col min="15890" max="15890" width="11.7109375" style="525" customWidth="1"/>
    <col min="15891" max="15891" width="6.42578125" style="525" bestFit="1" customWidth="1"/>
    <col min="15892" max="15892" width="11.7109375" style="525" customWidth="1"/>
    <col min="15893" max="15893" width="0" style="525" hidden="1" customWidth="1"/>
    <col min="15894" max="15894" width="3.7109375" style="525" customWidth="1"/>
    <col min="15895" max="15895" width="11.140625" style="525" bestFit="1" customWidth="1"/>
    <col min="15896" max="16128" width="10.5703125" style="525"/>
    <col min="16129" max="16136" width="0" style="525" hidden="1" customWidth="1"/>
    <col min="16137" max="16139" width="3.7109375" style="525" customWidth="1"/>
    <col min="16140" max="16140" width="12.7109375" style="525" customWidth="1"/>
    <col min="16141" max="16141" width="47.42578125" style="525" customWidth="1"/>
    <col min="16142" max="16145" width="0" style="525" hidden="1" customWidth="1"/>
    <col min="16146" max="16146" width="11.7109375" style="525" customWidth="1"/>
    <col min="16147" max="16147" width="6.42578125" style="525" bestFit="1" customWidth="1"/>
    <col min="16148" max="16148" width="11.7109375" style="525" customWidth="1"/>
    <col min="16149" max="16149" width="0" style="525" hidden="1" customWidth="1"/>
    <col min="16150" max="16150" width="3.7109375" style="525" customWidth="1"/>
    <col min="16151" max="16151" width="11.140625" style="525" bestFit="1" customWidth="1"/>
    <col min="16152" max="16384" width="10.5703125" style="525"/>
  </cols>
  <sheetData>
    <row r="1" spans="1:35" ht="14.25" hidden="1" customHeight="1"/>
    <row r="2" spans="1:35" ht="14.25" hidden="1" customHeight="1"/>
    <row r="3" spans="1:35" ht="14.25" hidden="1" customHeight="1"/>
    <row r="4" spans="1:35" ht="3" customHeight="1">
      <c r="J4" s="531"/>
      <c r="K4" s="531"/>
      <c r="L4" s="526"/>
      <c r="M4" s="526"/>
      <c r="N4" s="526"/>
      <c r="O4" s="534"/>
      <c r="P4" s="534"/>
      <c r="Q4" s="534"/>
      <c r="R4" s="534"/>
      <c r="S4" s="534"/>
      <c r="T4" s="534"/>
      <c r="U4" s="526"/>
    </row>
    <row r="5" spans="1:35" ht="22.5" customHeight="1">
      <c r="J5" s="531"/>
      <c r="K5" s="531"/>
      <c r="L5" s="1215" t="s">
        <v>657</v>
      </c>
      <c r="M5" s="1215"/>
      <c r="N5" s="1215"/>
      <c r="O5" s="1215"/>
      <c r="P5" s="1215"/>
      <c r="Q5" s="1215"/>
      <c r="R5" s="1215"/>
      <c r="S5" s="1215"/>
      <c r="T5" s="1215"/>
      <c r="U5" s="581"/>
    </row>
    <row r="6" spans="1:35" ht="3" customHeight="1">
      <c r="J6" s="531"/>
      <c r="K6" s="531"/>
      <c r="L6" s="526"/>
      <c r="M6" s="526"/>
      <c r="N6" s="526"/>
      <c r="O6" s="530"/>
      <c r="P6" s="530"/>
      <c r="Q6" s="530"/>
      <c r="R6" s="530"/>
      <c r="S6" s="530"/>
      <c r="T6" s="530"/>
      <c r="U6" s="526"/>
    </row>
    <row r="7" spans="1:35" s="572" customFormat="1" ht="22.5">
      <c r="A7" s="592"/>
      <c r="B7" s="592"/>
      <c r="C7" s="592"/>
      <c r="D7" s="592"/>
      <c r="E7" s="592"/>
      <c r="F7" s="592"/>
      <c r="G7" s="592"/>
      <c r="H7" s="592"/>
      <c r="L7" s="501"/>
      <c r="M7" s="619" t="s">
        <v>502</v>
      </c>
      <c r="N7" s="668"/>
      <c r="O7" s="1247" t="str">
        <f>IF(NameOrPr_ch="",IF(NameOrPr="","",NameOrPr),NameOrPr_ch)</f>
        <v>Государственная служба Чувашской Республики по конкурентной политике и тарифам</v>
      </c>
      <c r="P7" s="1248"/>
      <c r="Q7" s="1248"/>
      <c r="R7" s="1248"/>
      <c r="S7" s="1248"/>
      <c r="T7" s="1249"/>
      <c r="U7" s="669"/>
      <c r="X7" s="592"/>
      <c r="Y7" s="592"/>
      <c r="Z7" s="592"/>
      <c r="AA7" s="592"/>
      <c r="AB7" s="592"/>
      <c r="AC7" s="592"/>
      <c r="AD7" s="592"/>
      <c r="AE7" s="592"/>
      <c r="AF7" s="592"/>
      <c r="AG7" s="592"/>
      <c r="AH7" s="592"/>
      <c r="AI7" s="592"/>
    </row>
    <row r="8" spans="1:35" s="572" customFormat="1" ht="18.75">
      <c r="A8" s="592"/>
      <c r="B8" s="592"/>
      <c r="C8" s="592"/>
      <c r="D8" s="592"/>
      <c r="E8" s="592"/>
      <c r="F8" s="592"/>
      <c r="G8" s="592"/>
      <c r="H8" s="592"/>
      <c r="L8" s="501"/>
      <c r="M8" s="619" t="s">
        <v>596</v>
      </c>
      <c r="N8" s="668"/>
      <c r="O8" s="1247" t="str">
        <f>IF(datePr_ch="",IF(datePr="","",datePr),datePr_ch)</f>
        <v>24.11.2020</v>
      </c>
      <c r="P8" s="1248"/>
      <c r="Q8" s="1248"/>
      <c r="R8" s="1248"/>
      <c r="S8" s="1248"/>
      <c r="T8" s="1249"/>
      <c r="U8" s="669"/>
      <c r="X8" s="592"/>
      <c r="Y8" s="592"/>
      <c r="Z8" s="592"/>
      <c r="AA8" s="592"/>
      <c r="AB8" s="592"/>
      <c r="AC8" s="592"/>
      <c r="AD8" s="592"/>
      <c r="AE8" s="592"/>
      <c r="AF8" s="592"/>
      <c r="AG8" s="592"/>
      <c r="AH8" s="592"/>
      <c r="AI8" s="592"/>
    </row>
    <row r="9" spans="1:35" s="572" customFormat="1" ht="18.75">
      <c r="A9" s="592"/>
      <c r="B9" s="592"/>
      <c r="C9" s="592"/>
      <c r="D9" s="592"/>
      <c r="E9" s="592"/>
      <c r="F9" s="592"/>
      <c r="G9" s="592"/>
      <c r="H9" s="592"/>
      <c r="L9" s="554"/>
      <c r="M9" s="619" t="s">
        <v>595</v>
      </c>
      <c r="N9" s="668"/>
      <c r="O9" s="1247" t="str">
        <f>IF(numberPr_ch="",IF(numberPr="","",numberPr),numberPr_ch)</f>
        <v>44-22/тп</v>
      </c>
      <c r="P9" s="1248"/>
      <c r="Q9" s="1248"/>
      <c r="R9" s="1248"/>
      <c r="S9" s="1248"/>
      <c r="T9" s="1249"/>
      <c r="U9" s="669"/>
      <c r="X9" s="592"/>
      <c r="Y9" s="592"/>
      <c r="Z9" s="592"/>
      <c r="AA9" s="592"/>
      <c r="AB9" s="592"/>
      <c r="AC9" s="592"/>
      <c r="AD9" s="592"/>
      <c r="AE9" s="592"/>
      <c r="AF9" s="592"/>
      <c r="AG9" s="592"/>
      <c r="AH9" s="592"/>
      <c r="AI9" s="592"/>
    </row>
    <row r="10" spans="1:35" s="572" customFormat="1" ht="18.75">
      <c r="A10" s="592"/>
      <c r="B10" s="592"/>
      <c r="C10" s="592"/>
      <c r="D10" s="592"/>
      <c r="E10" s="592"/>
      <c r="F10" s="592"/>
      <c r="G10" s="592"/>
      <c r="H10" s="592"/>
      <c r="L10" s="554"/>
      <c r="M10" s="619" t="s">
        <v>501</v>
      </c>
      <c r="N10" s="668"/>
      <c r="O10" s="1247" t="str">
        <f>IF(IstPub_ch="",IF(IstPub="","",IstPub),IstPub_ch)</f>
        <v>http://publication.pravo.gov.ru/Document/View/2101202012140001</v>
      </c>
      <c r="P10" s="1248"/>
      <c r="Q10" s="1248"/>
      <c r="R10" s="1248"/>
      <c r="S10" s="1248"/>
      <c r="T10" s="1249"/>
      <c r="U10" s="669"/>
      <c r="X10" s="592"/>
      <c r="Y10" s="592"/>
      <c r="Z10" s="592"/>
      <c r="AA10" s="592"/>
      <c r="AB10" s="592"/>
      <c r="AC10" s="592"/>
      <c r="AD10" s="592"/>
      <c r="AE10" s="592"/>
      <c r="AF10" s="592"/>
      <c r="AG10" s="592"/>
      <c r="AH10" s="592"/>
      <c r="AI10" s="592"/>
    </row>
    <row r="11" spans="1:35" s="572" customFormat="1" ht="11.25" hidden="1" customHeight="1">
      <c r="A11" s="592"/>
      <c r="B11" s="592"/>
      <c r="C11" s="592"/>
      <c r="D11" s="592"/>
      <c r="E11" s="592"/>
      <c r="F11" s="592"/>
      <c r="G11" s="592"/>
      <c r="H11" s="592"/>
      <c r="L11" s="1216"/>
      <c r="M11" s="1216"/>
      <c r="N11" s="568"/>
      <c r="O11" s="1250"/>
      <c r="P11" s="1250"/>
      <c r="Q11" s="1250"/>
      <c r="R11" s="1250"/>
      <c r="S11" s="1250"/>
      <c r="T11" s="1250"/>
      <c r="U11" s="590" t="s">
        <v>373</v>
      </c>
      <c r="X11" s="592"/>
      <c r="Y11" s="592"/>
      <c r="Z11" s="592"/>
      <c r="AA11" s="592"/>
      <c r="AB11" s="592"/>
      <c r="AC11" s="592"/>
      <c r="AD11" s="592"/>
      <c r="AE11" s="592"/>
      <c r="AF11" s="592"/>
      <c r="AG11" s="592"/>
      <c r="AH11" s="592"/>
      <c r="AI11" s="592"/>
    </row>
    <row r="12" spans="1:35">
      <c r="J12" s="531"/>
      <c r="K12" s="531"/>
      <c r="L12" s="526"/>
      <c r="M12" s="526"/>
      <c r="N12" s="526"/>
      <c r="O12" s="1246"/>
      <c r="P12" s="1246"/>
      <c r="Q12" s="1246"/>
      <c r="R12" s="1246"/>
      <c r="S12" s="1246"/>
      <c r="T12" s="1246"/>
      <c r="U12" s="1246"/>
    </row>
    <row r="13" spans="1:35" ht="14.25" customHeight="1">
      <c r="J13" s="531"/>
      <c r="K13" s="531"/>
      <c r="L13" s="1158" t="s">
        <v>454</v>
      </c>
      <c r="M13" s="1158"/>
      <c r="N13" s="1158"/>
      <c r="O13" s="1158"/>
      <c r="P13" s="1158"/>
      <c r="Q13" s="1158"/>
      <c r="R13" s="1158"/>
      <c r="S13" s="1158"/>
      <c r="T13" s="1158"/>
      <c r="U13" s="1158"/>
      <c r="V13" s="1158"/>
      <c r="W13" s="1158" t="s">
        <v>455</v>
      </c>
    </row>
    <row r="14" spans="1:35" ht="14.25" customHeight="1">
      <c r="J14" s="531"/>
      <c r="K14" s="531"/>
      <c r="L14" s="1228" t="s">
        <v>92</v>
      </c>
      <c r="M14" s="1228" t="s">
        <v>639</v>
      </c>
      <c r="N14" s="523"/>
      <c r="O14" s="1229" t="s">
        <v>641</v>
      </c>
      <c r="P14" s="1230"/>
      <c r="Q14" s="1230"/>
      <c r="R14" s="1230"/>
      <c r="S14" s="1230"/>
      <c r="T14" s="1231"/>
      <c r="U14" s="1212" t="s">
        <v>341</v>
      </c>
      <c r="V14" s="1225" t="s">
        <v>275</v>
      </c>
      <c r="W14" s="1158"/>
    </row>
    <row r="15" spans="1:35" ht="14.25" customHeight="1">
      <c r="J15" s="531"/>
      <c r="K15" s="531"/>
      <c r="L15" s="1228"/>
      <c r="M15" s="1228"/>
      <c r="N15" s="523"/>
      <c r="O15" s="1234" t="s">
        <v>621</v>
      </c>
      <c r="P15" s="1232"/>
      <c r="Q15" s="1233"/>
      <c r="R15" s="1210" t="s">
        <v>654</v>
      </c>
      <c r="S15" s="1210"/>
      <c r="T15" s="1211"/>
      <c r="U15" s="1213"/>
      <c r="V15" s="1226"/>
      <c r="W15" s="1158"/>
    </row>
    <row r="16" spans="1:35" ht="30" customHeight="1">
      <c r="J16" s="531"/>
      <c r="K16" s="531"/>
      <c r="L16" s="1228"/>
      <c r="M16" s="1228"/>
      <c r="N16" s="522"/>
      <c r="O16" s="1235"/>
      <c r="P16" s="537"/>
      <c r="Q16" s="537"/>
      <c r="R16" s="538" t="s">
        <v>274</v>
      </c>
      <c r="S16" s="1223" t="s">
        <v>273</v>
      </c>
      <c r="T16" s="1224"/>
      <c r="U16" s="1214"/>
      <c r="V16" s="1227"/>
      <c r="W16" s="1158"/>
    </row>
    <row r="17" spans="1:36">
      <c r="J17" s="531"/>
      <c r="K17" s="571">
        <v>1</v>
      </c>
      <c r="L17" s="649" t="s">
        <v>93</v>
      </c>
      <c r="M17" s="649" t="s">
        <v>49</v>
      </c>
      <c r="N17" s="670" t="s">
        <v>49</v>
      </c>
      <c r="O17" s="650">
        <f ca="1">OFFSET(O17,0,-1)+1</f>
        <v>3</v>
      </c>
      <c r="P17" s="651">
        <f ca="1">OFFSET(P17,0,-1)</f>
        <v>3</v>
      </c>
      <c r="Q17" s="651">
        <f ca="1">OFFSET(Q17,0,-1)</f>
        <v>3</v>
      </c>
      <c r="R17" s="650">
        <f ca="1">OFFSET(R17,0,-1)+1</f>
        <v>4</v>
      </c>
      <c r="S17" s="1217">
        <f ca="1">OFFSET(S17,0,-1)+1</f>
        <v>5</v>
      </c>
      <c r="T17" s="1217"/>
      <c r="U17" s="650">
        <f ca="1">OFFSET(U17,0,-2)+1</f>
        <v>6</v>
      </c>
      <c r="V17" s="651">
        <f ca="1">OFFSET(V17,0,-1)</f>
        <v>6</v>
      </c>
      <c r="W17" s="650">
        <f ca="1">OFFSET(W17,0,-1)+1</f>
        <v>7</v>
      </c>
    </row>
    <row r="18" spans="1:36" ht="22.5">
      <c r="A18" s="1201">
        <v>1</v>
      </c>
      <c r="B18" s="921"/>
      <c r="C18" s="921"/>
      <c r="D18" s="921"/>
      <c r="E18" s="922"/>
      <c r="F18" s="923"/>
      <c r="G18" s="921"/>
      <c r="H18" s="921"/>
      <c r="I18" s="924"/>
      <c r="J18" s="919"/>
      <c r="K18" s="928">
        <v>1</v>
      </c>
      <c r="L18" s="595">
        <f>mergeValue(A18)</f>
        <v>1</v>
      </c>
      <c r="M18" s="643" t="s">
        <v>20</v>
      </c>
      <c r="N18" s="582"/>
      <c r="O18" s="1242"/>
      <c r="P18" s="1242"/>
      <c r="Q18" s="1242"/>
      <c r="R18" s="1242"/>
      <c r="S18" s="1242"/>
      <c r="T18" s="1242"/>
      <c r="U18" s="1242"/>
      <c r="V18" s="1242"/>
      <c r="W18" s="632" t="s">
        <v>658</v>
      </c>
    </row>
    <row r="19" spans="1:36" ht="22.5">
      <c r="A19" s="1201"/>
      <c r="B19" s="1201">
        <v>1</v>
      </c>
      <c r="C19" s="921"/>
      <c r="D19" s="921"/>
      <c r="E19" s="923"/>
      <c r="F19" s="923"/>
      <c r="G19" s="921"/>
      <c r="H19" s="921"/>
      <c r="I19" s="918"/>
      <c r="J19" s="917"/>
      <c r="K19" s="928">
        <v>1</v>
      </c>
      <c r="L19" s="595" t="str">
        <f>mergeValue(A19) &amp;"."&amp; mergeValue(B19)</f>
        <v>1.1</v>
      </c>
      <c r="M19" s="548" t="s">
        <v>16</v>
      </c>
      <c r="N19" s="582"/>
      <c r="O19" s="1242"/>
      <c r="P19" s="1242"/>
      <c r="Q19" s="1242"/>
      <c r="R19" s="1242"/>
      <c r="S19" s="1242"/>
      <c r="T19" s="1242"/>
      <c r="U19" s="1242"/>
      <c r="V19" s="1242"/>
      <c r="W19" s="632" t="s">
        <v>477</v>
      </c>
    </row>
    <row r="20" spans="1:36" ht="22.5">
      <c r="A20" s="1201"/>
      <c r="B20" s="1201"/>
      <c r="C20" s="1201">
        <v>1</v>
      </c>
      <c r="D20" s="921"/>
      <c r="E20" s="923"/>
      <c r="F20" s="923"/>
      <c r="G20" s="921"/>
      <c r="H20" s="921"/>
      <c r="I20" s="925"/>
      <c r="J20" s="917"/>
      <c r="K20" s="928">
        <v>1</v>
      </c>
      <c r="L20" s="595" t="str">
        <f>mergeValue(A20) &amp;"."&amp; mergeValue(B20)&amp;"."&amp; mergeValue(C20)</f>
        <v>1.1.1</v>
      </c>
      <c r="M20" s="549" t="s">
        <v>7</v>
      </c>
      <c r="N20" s="582"/>
      <c r="O20" s="1242"/>
      <c r="P20" s="1242"/>
      <c r="Q20" s="1242"/>
      <c r="R20" s="1242"/>
      <c r="S20" s="1242"/>
      <c r="T20" s="1242"/>
      <c r="U20" s="1242"/>
      <c r="V20" s="1242"/>
      <c r="W20" s="632" t="s">
        <v>633</v>
      </c>
    </row>
    <row r="21" spans="1:36" ht="22.5">
      <c r="A21" s="1201"/>
      <c r="B21" s="1201"/>
      <c r="C21" s="1201"/>
      <c r="D21" s="1201">
        <v>1</v>
      </c>
      <c r="E21" s="923"/>
      <c r="F21" s="923"/>
      <c r="G21" s="921"/>
      <c r="H21" s="921"/>
      <c r="I21" s="1201">
        <v>1</v>
      </c>
      <c r="J21" s="917"/>
      <c r="K21" s="928">
        <v>1</v>
      </c>
      <c r="L21" s="595" t="str">
        <f>mergeValue(A21) &amp;"."&amp; mergeValue(B21)&amp;"."&amp; mergeValue(C21)&amp;"."&amp; mergeValue(D21)</f>
        <v>1.1.1.1</v>
      </c>
      <c r="M21" s="550" t="s">
        <v>22</v>
      </c>
      <c r="N21" s="582"/>
      <c r="O21" s="1242"/>
      <c r="P21" s="1242"/>
      <c r="Q21" s="1242"/>
      <c r="R21" s="1242"/>
      <c r="S21" s="1242"/>
      <c r="T21" s="1242"/>
      <c r="U21" s="1242"/>
      <c r="V21" s="1242"/>
      <c r="W21" s="632" t="s">
        <v>634</v>
      </c>
    </row>
    <row r="22" spans="1:36" ht="11.25" hidden="1" customHeight="1">
      <c r="A22" s="1201"/>
      <c r="B22" s="1201"/>
      <c r="C22" s="1201"/>
      <c r="D22" s="1201"/>
      <c r="E22" s="1201">
        <v>1</v>
      </c>
      <c r="F22" s="923"/>
      <c r="G22" s="921"/>
      <c r="H22" s="921"/>
      <c r="I22" s="1201"/>
      <c r="J22" s="923"/>
      <c r="K22" s="928">
        <v>1</v>
      </c>
      <c r="L22" s="595"/>
      <c r="M22" s="556"/>
      <c r="N22" s="583"/>
      <c r="O22" s="633"/>
      <c r="P22" s="633"/>
      <c r="Q22" s="633"/>
      <c r="R22" s="633"/>
      <c r="S22" s="633"/>
      <c r="T22" s="633"/>
      <c r="U22" s="595"/>
      <c r="V22" s="509"/>
      <c r="W22" s="561"/>
    </row>
    <row r="23" spans="1:36" ht="90">
      <c r="A23" s="1201"/>
      <c r="B23" s="1201"/>
      <c r="C23" s="1201"/>
      <c r="D23" s="1201"/>
      <c r="E23" s="1201"/>
      <c r="F23" s="1201">
        <v>1</v>
      </c>
      <c r="G23" s="921"/>
      <c r="H23" s="921"/>
      <c r="I23" s="1201"/>
      <c r="J23" s="1245"/>
      <c r="K23" s="928">
        <v>1</v>
      </c>
      <c r="L23" s="595" t="str">
        <f>mergeValue(A23) &amp;"."&amp; mergeValue(B23)&amp;"."&amp; mergeValue(C23)&amp;"."&amp; mergeValue(D23)&amp;"."&amp;  mergeValue(F23)</f>
        <v>1.1.1.1.1</v>
      </c>
      <c r="M23" s="556" t="s">
        <v>10</v>
      </c>
      <c r="N23" s="583"/>
      <c r="O23" s="1203"/>
      <c r="P23" s="1203"/>
      <c r="Q23" s="1203"/>
      <c r="R23" s="1203"/>
      <c r="S23" s="1203"/>
      <c r="T23" s="1203"/>
      <c r="U23" s="1203"/>
      <c r="V23" s="1203"/>
      <c r="W23" s="632" t="s">
        <v>635</v>
      </c>
      <c r="Y23" s="591" t="str">
        <f>strCheckUnique(Z23:Z26)</f>
        <v/>
      </c>
      <c r="AA23" s="591"/>
    </row>
    <row r="24" spans="1:36" ht="189" customHeight="1">
      <c r="A24" s="1201"/>
      <c r="B24" s="1201"/>
      <c r="C24" s="1201"/>
      <c r="D24" s="1201"/>
      <c r="E24" s="1201"/>
      <c r="F24" s="1201"/>
      <c r="G24" s="921">
        <v>1</v>
      </c>
      <c r="H24" s="921"/>
      <c r="I24" s="1201"/>
      <c r="J24" s="1245"/>
      <c r="K24" s="920"/>
      <c r="L24" s="595" t="str">
        <f>mergeValue(A24) &amp;"."&amp; mergeValue(B24)&amp;"."&amp; mergeValue(C24)&amp;"."&amp; mergeValue(D24)&amp;"."&amp;  mergeValue(F24)&amp;"."&amp;  mergeValue(G24)</f>
        <v>1.1.1.1.1.1</v>
      </c>
      <c r="M24" s="1071"/>
      <c r="N24" s="588"/>
      <c r="O24" s="564"/>
      <c r="P24" s="564"/>
      <c r="Q24" s="564"/>
      <c r="R24" s="1243"/>
      <c r="S24" s="1208" t="s">
        <v>84</v>
      </c>
      <c r="T24" s="1243"/>
      <c r="U24" s="1208" t="s">
        <v>85</v>
      </c>
      <c r="V24" s="539"/>
      <c r="W24" s="1218" t="s">
        <v>659</v>
      </c>
      <c r="X24" s="587" t="str">
        <f>strCheckDate(O25:V25)</f>
        <v/>
      </c>
      <c r="Y24" s="591"/>
      <c r="Z24" s="591" t="str">
        <f>IF(M24="","",M24 )</f>
        <v/>
      </c>
      <c r="AA24" s="591"/>
      <c r="AB24" s="591"/>
      <c r="AC24" s="591"/>
    </row>
    <row r="25" spans="1:36" ht="11.25" hidden="1" customHeight="1">
      <c r="A25" s="1201"/>
      <c r="B25" s="1201"/>
      <c r="C25" s="1201"/>
      <c r="D25" s="1201"/>
      <c r="E25" s="1201"/>
      <c r="F25" s="1201"/>
      <c r="G25" s="921"/>
      <c r="H25" s="921"/>
      <c r="I25" s="1201"/>
      <c r="J25" s="1245"/>
      <c r="K25" s="928">
        <v>1</v>
      </c>
      <c r="L25" s="602"/>
      <c r="M25" s="648"/>
      <c r="N25" s="588"/>
      <c r="O25" s="564"/>
      <c r="P25" s="564"/>
      <c r="Q25" s="586" t="str">
        <f>R24 &amp; "-" &amp; T24</f>
        <v>-</v>
      </c>
      <c r="R25" s="1243"/>
      <c r="S25" s="1208"/>
      <c r="T25" s="1243"/>
      <c r="U25" s="1208"/>
      <c r="V25" s="539"/>
      <c r="W25" s="1219"/>
      <c r="Y25" s="591"/>
      <c r="Z25" s="591"/>
      <c r="AA25" s="591"/>
      <c r="AB25" s="591"/>
      <c r="AC25" s="591"/>
    </row>
    <row r="26" spans="1:36" s="524" customFormat="1" ht="15" customHeight="1">
      <c r="A26" s="1201"/>
      <c r="B26" s="1201"/>
      <c r="C26" s="1201"/>
      <c r="D26" s="1201"/>
      <c r="E26" s="1201"/>
      <c r="F26" s="1201"/>
      <c r="G26" s="921"/>
      <c r="H26" s="921"/>
      <c r="I26" s="1201"/>
      <c r="J26" s="1245"/>
      <c r="K26" s="928">
        <v>1</v>
      </c>
      <c r="L26" s="540"/>
      <c r="M26" s="558" t="s">
        <v>25</v>
      </c>
      <c r="N26" s="553"/>
      <c r="O26" s="547"/>
      <c r="P26" s="547"/>
      <c r="Q26" s="547"/>
      <c r="R26" s="575"/>
      <c r="S26" s="566"/>
      <c r="T26" s="565"/>
      <c r="U26" s="553"/>
      <c r="V26" s="562"/>
      <c r="W26" s="1220"/>
      <c r="X26" s="589"/>
      <c r="Y26" s="589"/>
      <c r="Z26" s="589"/>
      <c r="AA26" s="589"/>
      <c r="AB26" s="589"/>
      <c r="AC26" s="589"/>
      <c r="AD26" s="589"/>
      <c r="AE26" s="589"/>
      <c r="AF26" s="589"/>
      <c r="AG26" s="589"/>
      <c r="AH26" s="589"/>
      <c r="AI26" s="589"/>
    </row>
    <row r="27" spans="1:36" s="524" customFormat="1" ht="15" customHeight="1">
      <c r="A27" s="1201"/>
      <c r="B27" s="1201"/>
      <c r="C27" s="1201"/>
      <c r="D27" s="1201"/>
      <c r="E27" s="1201"/>
      <c r="F27" s="923"/>
      <c r="G27" s="923"/>
      <c r="H27" s="921"/>
      <c r="I27" s="1201"/>
      <c r="J27" s="923"/>
      <c r="K27" s="927"/>
      <c r="L27" s="540"/>
      <c r="M27" s="553" t="s">
        <v>11</v>
      </c>
      <c r="N27" s="558"/>
      <c r="O27" s="558"/>
      <c r="P27" s="558"/>
      <c r="Q27" s="558"/>
      <c r="R27" s="558"/>
      <c r="S27" s="558"/>
      <c r="T27" s="558"/>
      <c r="U27" s="558"/>
      <c r="V27" s="558"/>
      <c r="W27" s="562"/>
      <c r="X27" s="589"/>
      <c r="Y27" s="589"/>
      <c r="Z27" s="589"/>
      <c r="AA27" s="589"/>
      <c r="AB27" s="589"/>
      <c r="AC27" s="589"/>
      <c r="AD27" s="589"/>
      <c r="AE27" s="589"/>
      <c r="AF27" s="589"/>
      <c r="AG27" s="589"/>
      <c r="AH27" s="589"/>
      <c r="AI27" s="589"/>
      <c r="AJ27" s="589"/>
    </row>
    <row r="28" spans="1:36" s="524" customFormat="1" ht="15" hidden="1" customHeight="1">
      <c r="A28" s="1201"/>
      <c r="B28" s="1201"/>
      <c r="C28" s="1201"/>
      <c r="D28" s="1201"/>
      <c r="E28" s="923"/>
      <c r="F28" s="923"/>
      <c r="G28" s="923"/>
      <c r="H28" s="921"/>
      <c r="I28" s="1201"/>
      <c r="J28" s="923"/>
      <c r="K28" s="927"/>
      <c r="L28" s="540"/>
      <c r="M28" s="553"/>
      <c r="N28" s="558"/>
      <c r="O28" s="558"/>
      <c r="P28" s="558"/>
      <c r="Q28" s="558"/>
      <c r="R28" s="558"/>
      <c r="S28" s="558"/>
      <c r="T28" s="558"/>
      <c r="U28" s="558"/>
      <c r="V28" s="558"/>
      <c r="W28" s="562"/>
      <c r="X28" s="589"/>
      <c r="Y28" s="589"/>
      <c r="Z28" s="589"/>
      <c r="AA28" s="589"/>
      <c r="AB28" s="589"/>
      <c r="AC28" s="589"/>
      <c r="AD28" s="589"/>
      <c r="AE28" s="589"/>
      <c r="AF28" s="589"/>
      <c r="AG28" s="589"/>
      <c r="AH28" s="589"/>
      <c r="AI28" s="589"/>
      <c r="AJ28" s="589"/>
    </row>
    <row r="29" spans="1:36" s="524" customFormat="1" ht="15" customHeight="1">
      <c r="A29" s="1201"/>
      <c r="B29" s="1201"/>
      <c r="C29" s="1201"/>
      <c r="D29" s="926"/>
      <c r="E29" s="926"/>
      <c r="F29" s="923"/>
      <c r="G29" s="921"/>
      <c r="H29" s="921"/>
      <c r="I29" s="919"/>
      <c r="J29" s="916"/>
      <c r="K29" s="928">
        <v>1</v>
      </c>
      <c r="L29" s="540"/>
      <c r="M29" s="552" t="s">
        <v>17</v>
      </c>
      <c r="N29" s="551"/>
      <c r="O29" s="547"/>
      <c r="P29" s="547"/>
      <c r="Q29" s="547"/>
      <c r="R29" s="575"/>
      <c r="S29" s="566"/>
      <c r="T29" s="565"/>
      <c r="U29" s="551"/>
      <c r="V29" s="566"/>
      <c r="W29" s="562"/>
      <c r="X29" s="589"/>
      <c r="Y29" s="589"/>
      <c r="Z29" s="589"/>
      <c r="AA29" s="589"/>
      <c r="AB29" s="589"/>
      <c r="AC29" s="589"/>
      <c r="AD29" s="589"/>
      <c r="AE29" s="589"/>
      <c r="AF29" s="589"/>
      <c r="AG29" s="589"/>
      <c r="AH29" s="589"/>
      <c r="AI29" s="589"/>
    </row>
    <row r="30" spans="1:36" s="524" customFormat="1" ht="15" customHeight="1">
      <c r="A30" s="1201"/>
      <c r="B30" s="1201"/>
      <c r="C30" s="926"/>
      <c r="D30" s="926"/>
      <c r="E30" s="926"/>
      <c r="F30" s="926"/>
      <c r="G30" s="921"/>
      <c r="H30" s="921"/>
      <c r="I30" s="929"/>
      <c r="J30" s="916"/>
      <c r="K30" s="928">
        <v>1</v>
      </c>
      <c r="L30" s="540"/>
      <c r="M30" s="551" t="s">
        <v>18</v>
      </c>
      <c r="N30" s="551"/>
      <c r="O30" s="547"/>
      <c r="P30" s="547"/>
      <c r="Q30" s="547"/>
      <c r="R30" s="575"/>
      <c r="S30" s="566"/>
      <c r="T30" s="565"/>
      <c r="U30" s="551"/>
      <c r="V30" s="566"/>
      <c r="W30" s="562"/>
      <c r="X30" s="589"/>
      <c r="Y30" s="589"/>
      <c r="Z30" s="589"/>
      <c r="AA30" s="589"/>
      <c r="AB30" s="589"/>
      <c r="AC30" s="589"/>
      <c r="AD30" s="589"/>
      <c r="AE30" s="589"/>
      <c r="AF30" s="589"/>
      <c r="AG30" s="589"/>
      <c r="AH30" s="589"/>
      <c r="AI30" s="589"/>
    </row>
    <row r="31" spans="1:36" s="524" customFormat="1" ht="15" customHeight="1">
      <c r="A31" s="1201"/>
      <c r="B31" s="926"/>
      <c r="C31" s="926"/>
      <c r="D31" s="926"/>
      <c r="E31" s="926"/>
      <c r="F31" s="926"/>
      <c r="G31" s="921"/>
      <c r="H31" s="921"/>
      <c r="I31" s="919"/>
      <c r="J31" s="916"/>
      <c r="K31" s="928">
        <v>1</v>
      </c>
      <c r="L31" s="540"/>
      <c r="M31" s="560" t="s">
        <v>19</v>
      </c>
      <c r="N31" s="551"/>
      <c r="O31" s="547"/>
      <c r="P31" s="547"/>
      <c r="Q31" s="547"/>
      <c r="R31" s="575"/>
      <c r="S31" s="566"/>
      <c r="T31" s="565"/>
      <c r="U31" s="551"/>
      <c r="V31" s="566"/>
      <c r="W31" s="562"/>
      <c r="X31" s="589"/>
      <c r="Y31" s="589"/>
      <c r="Z31" s="589"/>
      <c r="AA31" s="589"/>
      <c r="AB31" s="589"/>
      <c r="AC31" s="589"/>
      <c r="AD31" s="589"/>
      <c r="AE31" s="589"/>
      <c r="AF31" s="589"/>
      <c r="AG31" s="589"/>
      <c r="AH31" s="589"/>
      <c r="AI31" s="589"/>
    </row>
    <row r="32" spans="1:36" s="524" customFormat="1" ht="15" customHeight="1">
      <c r="A32" s="915"/>
      <c r="B32" s="915"/>
      <c r="C32" s="915"/>
      <c r="D32" s="915"/>
      <c r="E32" s="915"/>
      <c r="F32" s="915"/>
      <c r="G32" s="915"/>
      <c r="H32" s="915"/>
      <c r="I32" s="915"/>
      <c r="J32" s="915"/>
      <c r="K32" s="915"/>
      <c r="L32" s="494"/>
      <c r="M32" s="567" t="s">
        <v>309</v>
      </c>
      <c r="N32" s="551"/>
      <c r="O32" s="547"/>
      <c r="P32" s="547"/>
      <c r="Q32" s="547"/>
      <c r="R32" s="575"/>
      <c r="S32" s="566"/>
      <c r="T32" s="565"/>
      <c r="U32" s="551"/>
      <c r="V32" s="566"/>
      <c r="W32" s="562"/>
      <c r="X32" s="589"/>
      <c r="Y32" s="589"/>
      <c r="Z32" s="589"/>
      <c r="AA32" s="589"/>
      <c r="AB32" s="589"/>
      <c r="AC32" s="589"/>
      <c r="AD32" s="589"/>
      <c r="AE32" s="589"/>
      <c r="AF32" s="589"/>
      <c r="AG32" s="589"/>
      <c r="AH32" s="589"/>
      <c r="AI32" s="589"/>
    </row>
    <row r="33" spans="12:23" ht="3" customHeight="1">
      <c r="L33" s="487"/>
      <c r="M33" s="487"/>
      <c r="N33" s="487"/>
      <c r="O33" s="487"/>
      <c r="P33" s="487"/>
      <c r="Q33" s="487"/>
      <c r="R33" s="487"/>
      <c r="S33" s="487"/>
      <c r="T33" s="487"/>
      <c r="U33" s="487"/>
    </row>
    <row r="34" spans="12:23" ht="106.5" customHeight="1">
      <c r="L34" s="1">
        <v>1</v>
      </c>
      <c r="M34" s="1194" t="s">
        <v>660</v>
      </c>
      <c r="N34" s="1194"/>
      <c r="O34" s="1194"/>
      <c r="P34" s="1194"/>
      <c r="Q34" s="1194"/>
      <c r="R34" s="1194"/>
      <c r="S34" s="1194"/>
      <c r="T34" s="1194"/>
      <c r="U34" s="1194"/>
      <c r="V34" s="1194"/>
      <c r="W34" s="1194"/>
    </row>
  </sheetData>
  <sheetProtection password="FA9C" sheet="1" objects="1" scenarios="1" formatColumns="0" formatRows="0"/>
  <dataConsolidate leftLabels="1" link="1"/>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69</v>
      </c>
    </row>
    <row r="2" spans="1:20" ht="22.5">
      <c r="F2" s="1195" t="s">
        <v>491</v>
      </c>
      <c r="G2" s="1196"/>
      <c r="H2" s="1197"/>
      <c r="I2" s="642"/>
    </row>
    <row r="3" spans="1:20" ht="3" customHeight="1"/>
    <row r="4" spans="1:20" s="572" customFormat="1" ht="11.25">
      <c r="A4" s="592"/>
      <c r="B4" s="592"/>
      <c r="C4" s="592"/>
      <c r="D4" s="592"/>
      <c r="F4" s="1158" t="s">
        <v>454</v>
      </c>
      <c r="G4" s="1158"/>
      <c r="H4" s="1158"/>
      <c r="I4" s="1198"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198"/>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14.12.2020</v>
      </c>
      <c r="I7" s="583" t="s">
        <v>493</v>
      </c>
      <c r="J7" s="617"/>
      <c r="K7" s="592"/>
      <c r="L7" s="592"/>
      <c r="M7" s="592"/>
      <c r="N7" s="592"/>
      <c r="O7" s="592"/>
      <c r="P7" s="592"/>
      <c r="Q7" s="592"/>
      <c r="R7" s="592"/>
      <c r="S7" s="592"/>
      <c r="T7" s="592"/>
    </row>
    <row r="8" spans="1:20" s="572" customFormat="1" ht="45">
      <c r="A8" s="1199">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199"/>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199"/>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199"/>
      <c r="B11" s="1199">
        <v>1</v>
      </c>
      <c r="C11" s="625"/>
      <c r="D11" s="625"/>
      <c r="F11" s="618" t="str">
        <f>"4."&amp;mergeValue(A11) &amp;"."&amp;mergeValue(B11)</f>
        <v>4.1.1</v>
      </c>
      <c r="G11" s="613" t="s">
        <v>592</v>
      </c>
      <c r="H11" s="606" t="str">
        <f>IF(region_name="","",region_name)</f>
        <v>Чувашская республика</v>
      </c>
      <c r="I11" s="583" t="s">
        <v>499</v>
      </c>
      <c r="J11" s="617"/>
      <c r="K11" s="592"/>
      <c r="L11" s="592"/>
      <c r="M11" s="592"/>
      <c r="N11" s="592"/>
      <c r="O11" s="592"/>
      <c r="P11" s="592"/>
      <c r="Q11" s="592"/>
      <c r="R11" s="592"/>
      <c r="S11" s="592"/>
      <c r="T11" s="592"/>
    </row>
    <row r="12" spans="1:20" s="572" customFormat="1" ht="22.5">
      <c r="A12" s="1199"/>
      <c r="B12" s="1199"/>
      <c r="C12" s="1199">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199"/>
      <c r="B13" s="1199"/>
      <c r="C13" s="1199"/>
      <c r="D13" s="625">
        <v>1</v>
      </c>
      <c r="F13" s="618" t="str">
        <f>"4."&amp;mergeValue(A13) &amp;"."&amp;mergeValue(B13)&amp;"."&amp;mergeValue(C13)&amp;"."&amp;mergeValue(D13)</f>
        <v>4.1.1.1.1</v>
      </c>
      <c r="G13" s="635" t="s">
        <v>498</v>
      </c>
      <c r="H13" s="606"/>
      <c r="I13" s="1200" t="s">
        <v>591</v>
      </c>
      <c r="J13" s="617"/>
      <c r="K13" s="592"/>
      <c r="L13" s="592"/>
      <c r="M13" s="592"/>
      <c r="N13" s="592"/>
      <c r="O13" s="592"/>
      <c r="P13" s="592"/>
      <c r="Q13" s="592"/>
      <c r="R13" s="592"/>
      <c r="S13" s="592"/>
      <c r="T13" s="592"/>
    </row>
    <row r="14" spans="1:20" s="572" customFormat="1" ht="18.75">
      <c r="A14" s="1199"/>
      <c r="B14" s="1199"/>
      <c r="C14" s="1199"/>
      <c r="D14" s="625"/>
      <c r="F14" s="621"/>
      <c r="G14" s="552" t="s">
        <v>4</v>
      </c>
      <c r="H14" s="626"/>
      <c r="I14" s="1200"/>
      <c r="J14" s="617"/>
      <c r="K14" s="592"/>
      <c r="L14" s="592"/>
      <c r="M14" s="592"/>
      <c r="N14" s="592"/>
      <c r="O14" s="592"/>
      <c r="P14" s="592"/>
      <c r="Q14" s="592"/>
      <c r="R14" s="592"/>
      <c r="S14" s="592"/>
      <c r="T14" s="592"/>
    </row>
    <row r="15" spans="1:20" s="572" customFormat="1" ht="18.75">
      <c r="A15" s="1199"/>
      <c r="B15" s="1199"/>
      <c r="C15" s="625"/>
      <c r="D15" s="625"/>
      <c r="F15" s="636"/>
      <c r="G15" s="579" t="s">
        <v>403</v>
      </c>
      <c r="H15" s="637"/>
      <c r="I15" s="638"/>
      <c r="J15" s="617"/>
      <c r="K15" s="592"/>
      <c r="L15" s="592"/>
      <c r="M15" s="592"/>
      <c r="N15" s="592"/>
      <c r="O15" s="592"/>
      <c r="P15" s="592"/>
      <c r="Q15" s="592"/>
      <c r="R15" s="592"/>
      <c r="S15" s="592"/>
      <c r="T15" s="592"/>
    </row>
    <row r="16" spans="1:20" s="572" customFormat="1" ht="18.75">
      <c r="A16" s="1199"/>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4" t="s">
        <v>593</v>
      </c>
      <c r="H19" s="1194"/>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8" hidden="1" customWidth="1"/>
    <col min="7" max="8" width="9.140625" style="485" hidden="1" customWidth="1"/>
    <col min="9" max="9" width="3.7109375" style="485" customWidth="1"/>
    <col min="10" max="11" width="3.7109375" style="484" customWidth="1"/>
    <col min="12" max="12" width="12.7109375" style="478" customWidth="1"/>
    <col min="13" max="13" width="44.7109375" style="478" customWidth="1"/>
    <col min="14" max="14" width="2.140625"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26" width="10.5703125" style="502"/>
    <col min="27" max="27" width="10.140625" style="502" customWidth="1"/>
    <col min="28"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2" width="10.5703125" style="478"/>
    <col min="283" max="283" width="10.140625" style="478" customWidth="1"/>
    <col min="284"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8" width="10.5703125" style="478"/>
    <col min="539" max="539" width="10.140625" style="478" customWidth="1"/>
    <col min="540"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4" width="10.5703125" style="478"/>
    <col min="795" max="795" width="10.140625" style="478" customWidth="1"/>
    <col min="796"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50" width="10.5703125" style="478"/>
    <col min="1051" max="1051" width="10.140625" style="478" customWidth="1"/>
    <col min="1052"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6" width="10.5703125" style="478"/>
    <col min="1307" max="1307" width="10.140625" style="478" customWidth="1"/>
    <col min="1308"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2" width="10.5703125" style="478"/>
    <col min="1563" max="1563" width="10.140625" style="478" customWidth="1"/>
    <col min="1564"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8" width="10.5703125" style="478"/>
    <col min="1819" max="1819" width="10.140625" style="478" customWidth="1"/>
    <col min="1820"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4" width="10.5703125" style="478"/>
    <col min="2075" max="2075" width="10.140625" style="478" customWidth="1"/>
    <col min="2076"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30" width="10.5703125" style="478"/>
    <col min="2331" max="2331" width="10.140625" style="478" customWidth="1"/>
    <col min="2332"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6" width="10.5703125" style="478"/>
    <col min="2587" max="2587" width="10.140625" style="478" customWidth="1"/>
    <col min="2588"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2" width="10.5703125" style="478"/>
    <col min="2843" max="2843" width="10.140625" style="478" customWidth="1"/>
    <col min="2844"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8" width="10.5703125" style="478"/>
    <col min="3099" max="3099" width="10.140625" style="478" customWidth="1"/>
    <col min="3100"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4" width="10.5703125" style="478"/>
    <col min="3355" max="3355" width="10.140625" style="478" customWidth="1"/>
    <col min="3356"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10" width="10.5703125" style="478"/>
    <col min="3611" max="3611" width="10.140625" style="478" customWidth="1"/>
    <col min="3612"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6" width="10.5703125" style="478"/>
    <col min="3867" max="3867" width="10.140625" style="478" customWidth="1"/>
    <col min="3868"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2" width="10.5703125" style="478"/>
    <col min="4123" max="4123" width="10.140625" style="478" customWidth="1"/>
    <col min="4124"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8" width="10.5703125" style="478"/>
    <col min="4379" max="4379" width="10.140625" style="478" customWidth="1"/>
    <col min="4380"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4" width="10.5703125" style="478"/>
    <col min="4635" max="4635" width="10.140625" style="478" customWidth="1"/>
    <col min="4636"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90" width="10.5703125" style="478"/>
    <col min="4891" max="4891" width="10.140625" style="478" customWidth="1"/>
    <col min="4892"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6" width="10.5703125" style="478"/>
    <col min="5147" max="5147" width="10.140625" style="478" customWidth="1"/>
    <col min="5148"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2" width="10.5703125" style="478"/>
    <col min="5403" max="5403" width="10.140625" style="478" customWidth="1"/>
    <col min="5404"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8" width="10.5703125" style="478"/>
    <col min="5659" max="5659" width="10.140625" style="478" customWidth="1"/>
    <col min="5660"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4" width="10.5703125" style="478"/>
    <col min="5915" max="5915" width="10.140625" style="478" customWidth="1"/>
    <col min="5916"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70" width="10.5703125" style="478"/>
    <col min="6171" max="6171" width="10.140625" style="478" customWidth="1"/>
    <col min="6172"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6" width="10.5703125" style="478"/>
    <col min="6427" max="6427" width="10.140625" style="478" customWidth="1"/>
    <col min="6428"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2" width="10.5703125" style="478"/>
    <col min="6683" max="6683" width="10.140625" style="478" customWidth="1"/>
    <col min="6684"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8" width="10.5703125" style="478"/>
    <col min="6939" max="6939" width="10.140625" style="478" customWidth="1"/>
    <col min="6940"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4" width="10.5703125" style="478"/>
    <col min="7195" max="7195" width="10.140625" style="478" customWidth="1"/>
    <col min="7196"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50" width="10.5703125" style="478"/>
    <col min="7451" max="7451" width="10.140625" style="478" customWidth="1"/>
    <col min="7452"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6" width="10.5703125" style="478"/>
    <col min="7707" max="7707" width="10.140625" style="478" customWidth="1"/>
    <col min="7708"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2" width="10.5703125" style="478"/>
    <col min="7963" max="7963" width="10.140625" style="478" customWidth="1"/>
    <col min="7964"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8" width="10.5703125" style="478"/>
    <col min="8219" max="8219" width="10.140625" style="478" customWidth="1"/>
    <col min="8220"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4" width="10.5703125" style="478"/>
    <col min="8475" max="8475" width="10.140625" style="478" customWidth="1"/>
    <col min="8476"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30" width="10.5703125" style="478"/>
    <col min="8731" max="8731" width="10.140625" style="478" customWidth="1"/>
    <col min="8732"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6" width="10.5703125" style="478"/>
    <col min="8987" max="8987" width="10.140625" style="478" customWidth="1"/>
    <col min="8988"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2" width="10.5703125" style="478"/>
    <col min="9243" max="9243" width="10.140625" style="478" customWidth="1"/>
    <col min="9244"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8" width="10.5703125" style="478"/>
    <col min="9499" max="9499" width="10.140625" style="478" customWidth="1"/>
    <col min="9500"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4" width="10.5703125" style="478"/>
    <col min="9755" max="9755" width="10.140625" style="478" customWidth="1"/>
    <col min="9756"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10" width="10.5703125" style="478"/>
    <col min="10011" max="10011" width="10.140625" style="478" customWidth="1"/>
    <col min="10012"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6" width="10.5703125" style="478"/>
    <col min="10267" max="10267" width="10.140625" style="478" customWidth="1"/>
    <col min="10268"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2" width="10.5703125" style="478"/>
    <col min="10523" max="10523" width="10.140625" style="478" customWidth="1"/>
    <col min="10524"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8" width="10.5703125" style="478"/>
    <col min="10779" max="10779" width="10.140625" style="478" customWidth="1"/>
    <col min="10780"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4" width="10.5703125" style="478"/>
    <col min="11035" max="11035" width="10.140625" style="478" customWidth="1"/>
    <col min="11036"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90" width="10.5703125" style="478"/>
    <col min="11291" max="11291" width="10.140625" style="478" customWidth="1"/>
    <col min="11292"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6" width="10.5703125" style="478"/>
    <col min="11547" max="11547" width="10.140625" style="478" customWidth="1"/>
    <col min="11548"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2" width="10.5703125" style="478"/>
    <col min="11803" max="11803" width="10.140625" style="478" customWidth="1"/>
    <col min="11804"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8" width="10.5703125" style="478"/>
    <col min="12059" max="12059" width="10.140625" style="478" customWidth="1"/>
    <col min="12060"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4" width="10.5703125" style="478"/>
    <col min="12315" max="12315" width="10.140625" style="478" customWidth="1"/>
    <col min="12316"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70" width="10.5703125" style="478"/>
    <col min="12571" max="12571" width="10.140625" style="478" customWidth="1"/>
    <col min="12572"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6" width="10.5703125" style="478"/>
    <col min="12827" max="12827" width="10.140625" style="478" customWidth="1"/>
    <col min="12828"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2" width="10.5703125" style="478"/>
    <col min="13083" max="13083" width="10.140625" style="478" customWidth="1"/>
    <col min="13084"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8" width="10.5703125" style="478"/>
    <col min="13339" max="13339" width="10.140625" style="478" customWidth="1"/>
    <col min="13340"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4" width="10.5703125" style="478"/>
    <col min="13595" max="13595" width="10.140625" style="478" customWidth="1"/>
    <col min="13596"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50" width="10.5703125" style="478"/>
    <col min="13851" max="13851" width="10.140625" style="478" customWidth="1"/>
    <col min="13852"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6" width="10.5703125" style="478"/>
    <col min="14107" max="14107" width="10.140625" style="478" customWidth="1"/>
    <col min="14108"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2" width="10.5703125" style="478"/>
    <col min="14363" max="14363" width="10.140625" style="478" customWidth="1"/>
    <col min="14364"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8" width="10.5703125" style="478"/>
    <col min="14619" max="14619" width="10.140625" style="478" customWidth="1"/>
    <col min="14620"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4" width="10.5703125" style="478"/>
    <col min="14875" max="14875" width="10.140625" style="478" customWidth="1"/>
    <col min="14876"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30" width="10.5703125" style="478"/>
    <col min="15131" max="15131" width="10.140625" style="478" customWidth="1"/>
    <col min="15132"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6" width="10.5703125" style="478"/>
    <col min="15387" max="15387" width="10.140625" style="478" customWidth="1"/>
    <col min="15388"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2" width="10.5703125" style="478"/>
    <col min="15643" max="15643" width="10.140625" style="478" customWidth="1"/>
    <col min="15644"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8" width="10.5703125" style="478"/>
    <col min="15899" max="15899" width="10.140625" style="478" customWidth="1"/>
    <col min="15900"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4" width="10.5703125" style="478"/>
    <col min="16155" max="16155" width="10.140625" style="478" customWidth="1"/>
    <col min="16156" max="16384" width="10.5703125" style="478"/>
  </cols>
  <sheetData>
    <row r="1" spans="7:34" hidden="1"/>
    <row r="2" spans="7:34" hidden="1"/>
    <row r="3" spans="7:34" hidden="1"/>
    <row r="4" spans="7:34" ht="3" customHeight="1">
      <c r="J4" s="483"/>
      <c r="K4" s="483"/>
      <c r="L4" s="479"/>
      <c r="M4" s="479"/>
      <c r="N4" s="479"/>
      <c r="O4" s="486"/>
      <c r="P4" s="486"/>
      <c r="Q4" s="486"/>
      <c r="R4" s="486"/>
      <c r="S4" s="486"/>
      <c r="T4" s="486"/>
      <c r="U4" s="479"/>
    </row>
    <row r="5" spans="7:34" ht="22.5" customHeight="1">
      <c r="J5" s="483"/>
      <c r="K5" s="483"/>
      <c r="L5" s="1215" t="s">
        <v>657</v>
      </c>
      <c r="M5" s="1215"/>
      <c r="N5" s="1215"/>
      <c r="O5" s="1215"/>
      <c r="P5" s="1215"/>
      <c r="Q5" s="1215"/>
      <c r="R5" s="1215"/>
      <c r="S5" s="1215"/>
      <c r="T5" s="1215"/>
      <c r="U5" s="499"/>
    </row>
    <row r="6" spans="7:34" ht="3" customHeight="1">
      <c r="J6" s="483"/>
      <c r="K6" s="483"/>
      <c r="L6" s="479"/>
      <c r="M6" s="479"/>
      <c r="N6" s="479"/>
      <c r="O6" s="482"/>
      <c r="P6" s="482"/>
      <c r="Q6" s="482"/>
      <c r="R6" s="482"/>
      <c r="S6" s="482"/>
      <c r="T6" s="482"/>
      <c r="U6" s="479"/>
    </row>
    <row r="7" spans="7:34" s="525" customFormat="1" ht="22.5">
      <c r="G7" s="533"/>
      <c r="H7" s="533"/>
      <c r="I7" s="533"/>
      <c r="J7" s="531"/>
      <c r="K7" s="531"/>
      <c r="L7" s="526"/>
      <c r="M7" s="619" t="s">
        <v>502</v>
      </c>
      <c r="N7" s="668"/>
      <c r="O7" s="1247" t="str">
        <f>IF(NameOrPr_ch="",IF(NameOrPr="","",NameOrPr),NameOrPr_ch)</f>
        <v>Государственная служба Чувашской Республики по конкурентной политике и тарифам</v>
      </c>
      <c r="P7" s="1248"/>
      <c r="Q7" s="1248"/>
      <c r="R7" s="1248"/>
      <c r="S7" s="1248"/>
      <c r="T7" s="1249"/>
      <c r="U7" s="671"/>
      <c r="X7" s="587"/>
      <c r="Y7" s="587"/>
      <c r="Z7" s="587"/>
      <c r="AA7" s="587"/>
      <c r="AB7" s="587"/>
      <c r="AC7" s="587"/>
      <c r="AD7" s="587"/>
      <c r="AE7" s="587"/>
      <c r="AF7" s="587"/>
      <c r="AG7" s="587"/>
      <c r="AH7" s="587"/>
    </row>
    <row r="8" spans="7:34" s="493" customFormat="1" ht="18.75">
      <c r="G8" s="492"/>
      <c r="H8" s="492"/>
      <c r="L8" s="501"/>
      <c r="M8" s="619" t="s">
        <v>596</v>
      </c>
      <c r="N8" s="668"/>
      <c r="O8" s="1247" t="str">
        <f>IF(datePr_ch="",IF(datePr="","",datePr),datePr_ch)</f>
        <v>24.11.2020</v>
      </c>
      <c r="P8" s="1248"/>
      <c r="Q8" s="1248"/>
      <c r="R8" s="1248"/>
      <c r="S8" s="1248"/>
      <c r="T8" s="1249"/>
      <c r="U8" s="669"/>
      <c r="X8" s="507"/>
      <c r="Y8" s="507"/>
      <c r="Z8" s="507"/>
      <c r="AA8" s="507"/>
      <c r="AB8" s="507"/>
      <c r="AC8" s="507"/>
      <c r="AD8" s="507"/>
      <c r="AE8" s="507"/>
      <c r="AF8" s="507"/>
      <c r="AG8" s="507"/>
      <c r="AH8" s="507"/>
    </row>
    <row r="9" spans="7:34" s="493" customFormat="1" ht="18.75">
      <c r="G9" s="492"/>
      <c r="H9" s="492"/>
      <c r="L9" s="554"/>
      <c r="M9" s="619" t="s">
        <v>595</v>
      </c>
      <c r="N9" s="668"/>
      <c r="O9" s="1247" t="str">
        <f>IF(numberPr_ch="",IF(numberPr="","",numberPr),numberPr_ch)</f>
        <v>44-22/тп</v>
      </c>
      <c r="P9" s="1248"/>
      <c r="Q9" s="1248"/>
      <c r="R9" s="1248"/>
      <c r="S9" s="1248"/>
      <c r="T9" s="1249"/>
      <c r="U9" s="669"/>
      <c r="X9" s="507"/>
      <c r="Y9" s="507"/>
      <c r="Z9" s="507"/>
      <c r="AA9" s="507"/>
      <c r="AB9" s="507"/>
      <c r="AC9" s="507"/>
      <c r="AD9" s="507"/>
      <c r="AE9" s="507"/>
      <c r="AF9" s="507"/>
      <c r="AG9" s="507"/>
      <c r="AH9" s="507"/>
    </row>
    <row r="10" spans="7:34" s="493" customFormat="1" ht="18.75">
      <c r="G10" s="492"/>
      <c r="H10" s="492"/>
      <c r="L10" s="554"/>
      <c r="M10" s="619" t="s">
        <v>501</v>
      </c>
      <c r="N10" s="668"/>
      <c r="O10" s="1247" t="str">
        <f>IF(IstPub_ch="",IF(IstPub="","",IstPub),IstPub_ch)</f>
        <v>http://publication.pravo.gov.ru/Document/View/2101202012140001</v>
      </c>
      <c r="P10" s="1248"/>
      <c r="Q10" s="1248"/>
      <c r="R10" s="1248"/>
      <c r="S10" s="1248"/>
      <c r="T10" s="1249"/>
      <c r="U10" s="669"/>
      <c r="X10" s="507"/>
      <c r="Y10" s="507"/>
      <c r="Z10" s="507"/>
      <c r="AA10" s="507"/>
      <c r="AB10" s="507"/>
      <c r="AC10" s="507"/>
      <c r="AD10" s="507"/>
      <c r="AE10" s="507"/>
      <c r="AF10" s="507"/>
      <c r="AG10" s="507"/>
      <c r="AH10" s="507"/>
    </row>
    <row r="11" spans="7:34" s="493" customFormat="1" ht="11.25" hidden="1">
      <c r="G11" s="492"/>
      <c r="H11" s="492"/>
      <c r="L11" s="1216"/>
      <c r="M11" s="1216"/>
      <c r="N11" s="490"/>
      <c r="O11" s="1251"/>
      <c r="P11" s="1251"/>
      <c r="Q11" s="1251"/>
      <c r="R11" s="1251"/>
      <c r="S11" s="1251"/>
      <c r="T11" s="1251"/>
      <c r="U11" s="505" t="s">
        <v>373</v>
      </c>
      <c r="X11" s="507"/>
      <c r="Y11" s="507"/>
      <c r="Z11" s="507"/>
      <c r="AA11" s="507"/>
      <c r="AB11" s="507"/>
      <c r="AC11" s="507"/>
      <c r="AD11" s="507"/>
      <c r="AE11" s="507"/>
      <c r="AF11" s="507"/>
      <c r="AG11" s="507"/>
      <c r="AH11" s="507"/>
    </row>
    <row r="12" spans="7:34">
      <c r="J12" s="483"/>
      <c r="K12" s="483"/>
      <c r="L12" s="479"/>
      <c r="M12" s="479"/>
      <c r="N12" s="479"/>
      <c r="O12" s="1246"/>
      <c r="P12" s="1246"/>
      <c r="Q12" s="1246"/>
      <c r="R12" s="1246"/>
      <c r="S12" s="1246"/>
      <c r="T12" s="1246"/>
      <c r="U12" s="1246"/>
    </row>
    <row r="13" spans="7:34">
      <c r="J13" s="483"/>
      <c r="K13" s="483"/>
      <c r="L13" s="1158" t="s">
        <v>454</v>
      </c>
      <c r="M13" s="1158"/>
      <c r="N13" s="1158"/>
      <c r="O13" s="1158"/>
      <c r="P13" s="1158"/>
      <c r="Q13" s="1158"/>
      <c r="R13" s="1158"/>
      <c r="S13" s="1158"/>
      <c r="T13" s="1158"/>
      <c r="U13" s="1158"/>
      <c r="V13" s="1158"/>
      <c r="W13" s="1158" t="s">
        <v>455</v>
      </c>
    </row>
    <row r="14" spans="7:34" ht="14.25" customHeight="1">
      <c r="J14" s="483"/>
      <c r="K14" s="483"/>
      <c r="L14" s="1228" t="s">
        <v>92</v>
      </c>
      <c r="M14" s="1228" t="s">
        <v>639</v>
      </c>
      <c r="N14" s="523"/>
      <c r="O14" s="1229" t="s">
        <v>641</v>
      </c>
      <c r="P14" s="1230"/>
      <c r="Q14" s="1230"/>
      <c r="R14" s="1230"/>
      <c r="S14" s="1230"/>
      <c r="T14" s="1231"/>
      <c r="U14" s="1212" t="s">
        <v>341</v>
      </c>
      <c r="V14" s="1225" t="s">
        <v>275</v>
      </c>
      <c r="W14" s="1158"/>
    </row>
    <row r="15" spans="7:34" s="525" customFormat="1" ht="14.25" customHeight="1">
      <c r="G15" s="533"/>
      <c r="H15" s="533"/>
      <c r="I15" s="533"/>
      <c r="J15" s="531"/>
      <c r="K15" s="531"/>
      <c r="L15" s="1228"/>
      <c r="M15" s="1228"/>
      <c r="N15" s="523"/>
      <c r="O15" s="1234" t="s">
        <v>605</v>
      </c>
      <c r="P15" s="1232" t="s">
        <v>271</v>
      </c>
      <c r="Q15" s="1233"/>
      <c r="R15" s="1210" t="s">
        <v>654</v>
      </c>
      <c r="S15" s="1210"/>
      <c r="T15" s="1211"/>
      <c r="U15" s="1213"/>
      <c r="V15" s="1226"/>
      <c r="W15" s="1158"/>
      <c r="X15" s="587"/>
      <c r="Y15" s="587"/>
      <c r="Z15" s="587"/>
      <c r="AA15" s="587"/>
      <c r="AB15" s="587"/>
      <c r="AC15" s="587"/>
      <c r="AD15" s="587"/>
      <c r="AE15" s="587"/>
      <c r="AF15" s="587"/>
      <c r="AG15" s="587"/>
      <c r="AH15" s="587"/>
    </row>
    <row r="16" spans="7:34" ht="33.75">
      <c r="J16" s="483"/>
      <c r="K16" s="483"/>
      <c r="L16" s="1228"/>
      <c r="M16" s="1228"/>
      <c r="N16" s="522"/>
      <c r="O16" s="1235"/>
      <c r="P16" s="537" t="s">
        <v>765</v>
      </c>
      <c r="Q16" s="537" t="s">
        <v>766</v>
      </c>
      <c r="R16" s="538" t="s">
        <v>274</v>
      </c>
      <c r="S16" s="1223" t="s">
        <v>273</v>
      </c>
      <c r="T16" s="1224"/>
      <c r="U16" s="1214"/>
      <c r="V16" s="1227"/>
      <c r="W16" s="1158"/>
    </row>
    <row r="17" spans="1:34">
      <c r="J17" s="483"/>
      <c r="K17" s="491">
        <v>1</v>
      </c>
      <c r="L17" s="480" t="s">
        <v>93</v>
      </c>
      <c r="M17" s="480" t="s">
        <v>49</v>
      </c>
      <c r="N17" s="498" t="s">
        <v>49</v>
      </c>
      <c r="O17" s="489">
        <f ca="1">OFFSET(O17,0,-1)+1</f>
        <v>3</v>
      </c>
      <c r="P17" s="489">
        <f ca="1">OFFSET(P17,0,-1)+1</f>
        <v>4</v>
      </c>
      <c r="Q17" s="489">
        <f ca="1">OFFSET(Q17,0,-1)+1</f>
        <v>5</v>
      </c>
      <c r="R17" s="489">
        <f ca="1">OFFSET(R17,0,-1)+1</f>
        <v>6</v>
      </c>
      <c r="S17" s="1217">
        <f ca="1">OFFSET(S17,0,-1)+1</f>
        <v>7</v>
      </c>
      <c r="T17" s="1217"/>
      <c r="U17" s="489">
        <f ca="1">OFFSET(U17,0,-2)+1</f>
        <v>8</v>
      </c>
      <c r="V17" s="497">
        <f ca="1">OFFSET(V17,0,-1)</f>
        <v>8</v>
      </c>
      <c r="W17" s="489">
        <f ca="1">OFFSET(W17,0,-1)+1</f>
        <v>9</v>
      </c>
    </row>
    <row r="18" spans="1:34" ht="22.5">
      <c r="A18" s="1201">
        <v>1</v>
      </c>
      <c r="B18" s="942"/>
      <c r="C18" s="942"/>
      <c r="D18" s="942"/>
      <c r="E18" s="943"/>
      <c r="F18" s="944"/>
      <c r="G18" s="944"/>
      <c r="H18" s="944"/>
      <c r="I18" s="945"/>
      <c r="J18" s="940"/>
      <c r="K18" s="947"/>
      <c r="L18" s="595">
        <f>mergeValue(A18)</f>
        <v>1</v>
      </c>
      <c r="M18" s="643" t="s">
        <v>20</v>
      </c>
      <c r="N18" s="582"/>
      <c r="O18" s="1242"/>
      <c r="P18" s="1242"/>
      <c r="Q18" s="1242"/>
      <c r="R18" s="1242"/>
      <c r="S18" s="1242"/>
      <c r="T18" s="1242"/>
      <c r="U18" s="1242"/>
      <c r="V18" s="1242"/>
      <c r="W18" s="632" t="s">
        <v>658</v>
      </c>
    </row>
    <row r="19" spans="1:34" ht="22.5">
      <c r="A19" s="1201"/>
      <c r="B19" s="1201">
        <v>1</v>
      </c>
      <c r="C19" s="942"/>
      <c r="D19" s="942"/>
      <c r="E19" s="944"/>
      <c r="F19" s="944"/>
      <c r="G19" s="944"/>
      <c r="H19" s="944"/>
      <c r="I19" s="939"/>
      <c r="J19" s="938"/>
      <c r="K19" s="941"/>
      <c r="L19" s="595" t="str">
        <f>mergeValue(A19) &amp;"."&amp; mergeValue(B19)</f>
        <v>1.1</v>
      </c>
      <c r="M19" s="548" t="s">
        <v>16</v>
      </c>
      <c r="N19" s="582"/>
      <c r="O19" s="1242"/>
      <c r="P19" s="1242"/>
      <c r="Q19" s="1242"/>
      <c r="R19" s="1242"/>
      <c r="S19" s="1242"/>
      <c r="T19" s="1242"/>
      <c r="U19" s="1242"/>
      <c r="V19" s="1242"/>
      <c r="W19" s="632" t="s">
        <v>477</v>
      </c>
    </row>
    <row r="20" spans="1:34" ht="22.5">
      <c r="A20" s="1201"/>
      <c r="B20" s="1201"/>
      <c r="C20" s="1201">
        <v>1</v>
      </c>
      <c r="D20" s="942"/>
      <c r="E20" s="944"/>
      <c r="F20" s="944"/>
      <c r="G20" s="944"/>
      <c r="H20" s="944"/>
      <c r="I20" s="946"/>
      <c r="J20" s="938"/>
      <c r="K20" s="941"/>
      <c r="L20" s="595" t="str">
        <f>mergeValue(A20) &amp;"."&amp; mergeValue(B20)&amp;"."&amp; mergeValue(C20)</f>
        <v>1.1.1</v>
      </c>
      <c r="M20" s="549" t="s">
        <v>7</v>
      </c>
      <c r="N20" s="582"/>
      <c r="O20" s="1242"/>
      <c r="P20" s="1242"/>
      <c r="Q20" s="1242"/>
      <c r="R20" s="1242"/>
      <c r="S20" s="1242"/>
      <c r="T20" s="1242"/>
      <c r="U20" s="1242"/>
      <c r="V20" s="1242"/>
      <c r="W20" s="632" t="s">
        <v>633</v>
      </c>
    </row>
    <row r="21" spans="1:34" ht="22.5">
      <c r="A21" s="1201"/>
      <c r="B21" s="1201"/>
      <c r="C21" s="1201"/>
      <c r="D21" s="1201">
        <v>1</v>
      </c>
      <c r="E21" s="944"/>
      <c r="F21" s="944"/>
      <c r="G21" s="944"/>
      <c r="H21" s="944"/>
      <c r="I21" s="946"/>
      <c r="J21" s="938"/>
      <c r="K21" s="941"/>
      <c r="L21" s="595" t="str">
        <f>mergeValue(A21) &amp;"."&amp; mergeValue(B21)&amp;"."&amp; mergeValue(C21)&amp;"."&amp; mergeValue(D21)</f>
        <v>1.1.1.1</v>
      </c>
      <c r="M21" s="550" t="s">
        <v>22</v>
      </c>
      <c r="N21" s="582"/>
      <c r="O21" s="1242"/>
      <c r="P21" s="1242"/>
      <c r="Q21" s="1242"/>
      <c r="R21" s="1242"/>
      <c r="S21" s="1242"/>
      <c r="T21" s="1242"/>
      <c r="U21" s="1242"/>
      <c r="V21" s="1242"/>
      <c r="W21" s="632" t="s">
        <v>634</v>
      </c>
    </row>
    <row r="22" spans="1:34" ht="11.25" hidden="1" customHeight="1">
      <c r="A22" s="1201"/>
      <c r="B22" s="1201"/>
      <c r="C22" s="1201"/>
      <c r="D22" s="1201"/>
      <c r="E22" s="1201">
        <v>1</v>
      </c>
      <c r="F22" s="944"/>
      <c r="G22" s="944"/>
      <c r="H22" s="942">
        <v>1</v>
      </c>
      <c r="I22" s="1201">
        <v>1</v>
      </c>
      <c r="J22" s="944"/>
      <c r="K22" s="949"/>
      <c r="L22" s="595"/>
      <c r="M22" s="556"/>
      <c r="N22" s="583"/>
      <c r="O22" s="633"/>
      <c r="P22" s="633"/>
      <c r="Q22" s="633"/>
      <c r="R22" s="633"/>
      <c r="S22" s="633"/>
      <c r="T22" s="633"/>
      <c r="U22" s="633"/>
      <c r="V22" s="510"/>
      <c r="W22" s="561"/>
    </row>
    <row r="23" spans="1:34" ht="90">
      <c r="A23" s="1201"/>
      <c r="B23" s="1201"/>
      <c r="C23" s="1201"/>
      <c r="D23" s="1201"/>
      <c r="E23" s="1201"/>
      <c r="F23" s="1201">
        <v>1</v>
      </c>
      <c r="G23" s="942"/>
      <c r="H23" s="942"/>
      <c r="I23" s="1201"/>
      <c r="J23" s="1201">
        <v>1</v>
      </c>
      <c r="K23" s="950"/>
      <c r="L23" s="595" t="str">
        <f>mergeValue(A23) &amp;"."&amp; mergeValue(B23)&amp;"."&amp; mergeValue(C23)&amp;"."&amp; mergeValue(D23)&amp;"."&amp;  mergeValue(F23)</f>
        <v>1.1.1.1.1</v>
      </c>
      <c r="M23" s="557" t="s">
        <v>10</v>
      </c>
      <c r="N23" s="583"/>
      <c r="O23" s="1203"/>
      <c r="P23" s="1203"/>
      <c r="Q23" s="1203"/>
      <c r="R23" s="1203"/>
      <c r="S23" s="1203"/>
      <c r="T23" s="1203"/>
      <c r="U23" s="1203"/>
      <c r="V23" s="1203"/>
      <c r="W23" s="632" t="s">
        <v>635</v>
      </c>
      <c r="Y23" s="506" t="str">
        <f>strCheckUnique(Z23:Z26)</f>
        <v/>
      </c>
      <c r="AA23" s="506"/>
    </row>
    <row r="24" spans="1:34" ht="189" customHeight="1">
      <c r="A24" s="1201"/>
      <c r="B24" s="1201"/>
      <c r="C24" s="1201"/>
      <c r="D24" s="1201"/>
      <c r="E24" s="1201"/>
      <c r="F24" s="1201"/>
      <c r="G24" s="942">
        <v>1</v>
      </c>
      <c r="H24" s="942"/>
      <c r="I24" s="1201"/>
      <c r="J24" s="1201"/>
      <c r="K24" s="950">
        <v>1</v>
      </c>
      <c r="L24" s="595" t="str">
        <f>mergeValue(A24) &amp;"."&amp; mergeValue(B24)&amp;"."&amp; mergeValue(C24)&amp;"."&amp; mergeValue(D24)&amp;"."&amp; mergeValue(F24)&amp;"."&amp; mergeValue(G24)</f>
        <v>1.1.1.1.1.1</v>
      </c>
      <c r="M24" s="1071"/>
      <c r="N24" s="588"/>
      <c r="O24" s="564"/>
      <c r="P24" s="564"/>
      <c r="Q24" s="1095"/>
      <c r="R24" s="1243"/>
      <c r="S24" s="1208" t="s">
        <v>84</v>
      </c>
      <c r="T24" s="1243"/>
      <c r="U24" s="1208" t="s">
        <v>85</v>
      </c>
      <c r="V24" s="580"/>
      <c r="W24" s="1218" t="s">
        <v>659</v>
      </c>
      <c r="X24" s="502" t="str">
        <f>strCheckDate(O25:V25)</f>
        <v/>
      </c>
      <c r="Y24" s="506"/>
      <c r="Z24" s="506" t="str">
        <f>IF(M24="","",M24 )</f>
        <v/>
      </c>
      <c r="AA24" s="506"/>
      <c r="AB24" s="506"/>
      <c r="AC24" s="506"/>
    </row>
    <row r="25" spans="1:34" ht="11.25" hidden="1">
      <c r="A25" s="1201"/>
      <c r="B25" s="1201"/>
      <c r="C25" s="1201"/>
      <c r="D25" s="1201"/>
      <c r="E25" s="1201"/>
      <c r="F25" s="1201"/>
      <c r="G25" s="942"/>
      <c r="H25" s="942"/>
      <c r="I25" s="1201"/>
      <c r="J25" s="1201"/>
      <c r="K25" s="950"/>
      <c r="L25" s="602"/>
      <c r="M25" s="648"/>
      <c r="N25" s="588"/>
      <c r="O25" s="564"/>
      <c r="P25" s="564"/>
      <c r="Q25" s="586" t="str">
        <f>R24 &amp; "-" &amp; T24</f>
        <v>-</v>
      </c>
      <c r="R25" s="1207"/>
      <c r="S25" s="1208"/>
      <c r="T25" s="1207"/>
      <c r="U25" s="1208"/>
      <c r="V25" s="580"/>
      <c r="W25" s="1219"/>
    </row>
    <row r="26" spans="1:34" s="477" customFormat="1" ht="15" customHeight="1">
      <c r="A26" s="1201"/>
      <c r="B26" s="1201"/>
      <c r="C26" s="1201"/>
      <c r="D26" s="1201"/>
      <c r="E26" s="1201"/>
      <c r="F26" s="1201"/>
      <c r="G26" s="944"/>
      <c r="H26" s="942"/>
      <c r="I26" s="1201"/>
      <c r="J26" s="1201"/>
      <c r="K26" s="949"/>
      <c r="L26" s="540"/>
      <c r="M26" s="558" t="s">
        <v>25</v>
      </c>
      <c r="N26" s="553"/>
      <c r="O26" s="547"/>
      <c r="P26" s="547"/>
      <c r="Q26" s="547"/>
      <c r="R26" s="575"/>
      <c r="S26" s="566"/>
      <c r="T26" s="565"/>
      <c r="U26" s="553"/>
      <c r="V26" s="562"/>
      <c r="W26" s="1220"/>
      <c r="X26" s="503"/>
      <c r="Y26" s="503"/>
      <c r="Z26" s="503"/>
      <c r="AA26" s="503"/>
      <c r="AB26" s="503"/>
      <c r="AC26" s="503"/>
      <c r="AD26" s="503"/>
      <c r="AE26" s="503"/>
      <c r="AF26" s="503"/>
      <c r="AG26" s="503"/>
      <c r="AH26" s="503"/>
    </row>
    <row r="27" spans="1:34" s="477" customFormat="1" ht="15" customHeight="1">
      <c r="A27" s="1201"/>
      <c r="B27" s="1201"/>
      <c r="C27" s="1201"/>
      <c r="D27" s="1201"/>
      <c r="E27" s="1201"/>
      <c r="F27" s="944"/>
      <c r="G27" s="944"/>
      <c r="H27" s="942"/>
      <c r="I27" s="1201"/>
      <c r="J27" s="944"/>
      <c r="K27" s="949"/>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4" s="477" customFormat="1" ht="0.2" customHeight="1">
      <c r="A28" s="1201"/>
      <c r="B28" s="1201"/>
      <c r="C28" s="1201"/>
      <c r="D28" s="1201"/>
      <c r="E28" s="948"/>
      <c r="F28" s="944"/>
      <c r="G28" s="944"/>
      <c r="H28" s="944"/>
      <c r="I28" s="940"/>
      <c r="J28" s="937"/>
      <c r="K28" s="947"/>
      <c r="L28" s="540"/>
      <c r="M28" s="553"/>
      <c r="N28" s="551"/>
      <c r="O28" s="547"/>
      <c r="P28" s="547"/>
      <c r="Q28" s="547"/>
      <c r="R28" s="575"/>
      <c r="S28" s="566"/>
      <c r="T28" s="565"/>
      <c r="U28" s="551"/>
      <c r="V28" s="566"/>
      <c r="W28" s="562"/>
      <c r="X28" s="503"/>
      <c r="Y28" s="503"/>
      <c r="Z28" s="503"/>
      <c r="AA28" s="503"/>
      <c r="AB28" s="503"/>
      <c r="AC28" s="503"/>
      <c r="AD28" s="503"/>
      <c r="AE28" s="503"/>
      <c r="AF28" s="503"/>
      <c r="AG28" s="503"/>
      <c r="AH28" s="503"/>
    </row>
    <row r="29" spans="1:34" s="477" customFormat="1" ht="15" customHeight="1">
      <c r="A29" s="1201"/>
      <c r="B29" s="1201"/>
      <c r="C29" s="1201"/>
      <c r="D29" s="948"/>
      <c r="E29" s="948"/>
      <c r="F29" s="944"/>
      <c r="G29" s="944"/>
      <c r="H29" s="944"/>
      <c r="I29" s="940"/>
      <c r="J29" s="937"/>
      <c r="K29" s="947"/>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4" s="477" customFormat="1" ht="15" customHeight="1">
      <c r="A30" s="1201"/>
      <c r="B30" s="1201"/>
      <c r="C30" s="948"/>
      <c r="D30" s="948"/>
      <c r="E30" s="948"/>
      <c r="F30" s="948"/>
      <c r="G30" s="953"/>
      <c r="H30" s="940"/>
      <c r="I30" s="951"/>
      <c r="J30" s="937"/>
      <c r="K30" s="952"/>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4" s="477" customFormat="1" ht="15" customHeight="1">
      <c r="A31" s="1201"/>
      <c r="B31" s="948"/>
      <c r="C31" s="948"/>
      <c r="D31" s="948"/>
      <c r="E31" s="948"/>
      <c r="F31" s="948"/>
      <c r="G31" s="953"/>
      <c r="H31" s="940"/>
      <c r="I31" s="940"/>
      <c r="J31" s="937"/>
      <c r="K31" s="947"/>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4" s="477" customFormat="1" ht="15" customHeight="1">
      <c r="A32" s="936"/>
      <c r="B32" s="936"/>
      <c r="C32" s="936"/>
      <c r="D32" s="936"/>
      <c r="E32" s="936"/>
      <c r="F32" s="936"/>
      <c r="G32" s="936"/>
      <c r="H32" s="936"/>
      <c r="I32" s="936"/>
      <c r="J32" s="936"/>
      <c r="K32" s="936"/>
      <c r="L32" s="494"/>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23.75" customHeight="1">
      <c r="L34" s="1">
        <v>1</v>
      </c>
      <c r="M34" s="1194" t="s">
        <v>660</v>
      </c>
      <c r="N34" s="1194"/>
      <c r="O34" s="1194"/>
      <c r="P34" s="1194"/>
      <c r="Q34" s="1194"/>
      <c r="R34" s="1194"/>
      <c r="S34" s="1194"/>
      <c r="T34" s="1194"/>
      <c r="U34" s="1194"/>
      <c r="V34" s="1194"/>
      <c r="W34" s="1194"/>
    </row>
  </sheetData>
  <sheetProtection password="FA9C" sheet="1" objects="1" scenarios="1" formatColumns="0" formatRows="0"/>
  <dataConsolidate leftLabels="1" link="1"/>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183</v>
      </c>
    </row>
    <row r="2" spans="1:20" ht="22.5">
      <c r="F2" s="1195" t="s">
        <v>491</v>
      </c>
      <c r="G2" s="1196"/>
      <c r="H2" s="1197"/>
      <c r="I2" s="642"/>
    </row>
    <row r="3" spans="1:20" ht="3" customHeight="1"/>
    <row r="4" spans="1:20" s="572" customFormat="1" ht="11.25">
      <c r="A4" s="592"/>
      <c r="B4" s="592"/>
      <c r="C4" s="592"/>
      <c r="D4" s="592"/>
      <c r="F4" s="1158" t="s">
        <v>454</v>
      </c>
      <c r="G4" s="1158"/>
      <c r="H4" s="1158"/>
      <c r="I4" s="1198"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198"/>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14.12.2020</v>
      </c>
      <c r="I7" s="583" t="s">
        <v>493</v>
      </c>
      <c r="J7" s="617"/>
      <c r="K7" s="592"/>
      <c r="L7" s="592"/>
      <c r="M7" s="592"/>
      <c r="N7" s="592"/>
      <c r="O7" s="592"/>
      <c r="P7" s="592"/>
      <c r="Q7" s="592"/>
      <c r="R7" s="592"/>
      <c r="S7" s="592"/>
      <c r="T7" s="592"/>
    </row>
    <row r="8" spans="1:20" s="572" customFormat="1" ht="45">
      <c r="A8" s="1199">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199"/>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199"/>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199"/>
      <c r="B11" s="1199">
        <v>1</v>
      </c>
      <c r="C11" s="625"/>
      <c r="D11" s="625"/>
      <c r="F11" s="618" t="str">
        <f>"4."&amp;mergeValue(A11) &amp;"."&amp;mergeValue(B11)</f>
        <v>4.1.1</v>
      </c>
      <c r="G11" s="613" t="s">
        <v>592</v>
      </c>
      <c r="H11" s="606" t="str">
        <f>IF(region_name="","",region_name)</f>
        <v>Чувашская республика</v>
      </c>
      <c r="I11" s="583" t="s">
        <v>499</v>
      </c>
      <c r="J11" s="617"/>
      <c r="K11" s="592"/>
      <c r="L11" s="592"/>
      <c r="M11" s="592"/>
      <c r="N11" s="592"/>
      <c r="O11" s="592"/>
      <c r="P11" s="592"/>
      <c r="Q11" s="592"/>
      <c r="R11" s="592"/>
      <c r="S11" s="592"/>
      <c r="T11" s="592"/>
    </row>
    <row r="12" spans="1:20" s="572" customFormat="1" ht="22.5">
      <c r="A12" s="1199"/>
      <c r="B12" s="1199"/>
      <c r="C12" s="1199">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199"/>
      <c r="B13" s="1199"/>
      <c r="C13" s="1199"/>
      <c r="D13" s="625">
        <v>1</v>
      </c>
      <c r="F13" s="618" t="str">
        <f>"4."&amp;mergeValue(A13) &amp;"."&amp;mergeValue(B13)&amp;"."&amp;mergeValue(C13)&amp;"."&amp;mergeValue(D13)</f>
        <v>4.1.1.1.1</v>
      </c>
      <c r="G13" s="635" t="s">
        <v>498</v>
      </c>
      <c r="H13" s="606"/>
      <c r="I13" s="1200" t="s">
        <v>591</v>
      </c>
      <c r="J13" s="617"/>
      <c r="K13" s="592"/>
      <c r="L13" s="592"/>
      <c r="M13" s="592"/>
      <c r="N13" s="592"/>
      <c r="O13" s="592"/>
      <c r="P13" s="592"/>
      <c r="Q13" s="592"/>
      <c r="R13" s="592"/>
      <c r="S13" s="592"/>
      <c r="T13" s="592"/>
    </row>
    <row r="14" spans="1:20" s="572" customFormat="1" ht="18.75">
      <c r="A14" s="1199"/>
      <c r="B14" s="1199"/>
      <c r="C14" s="1199"/>
      <c r="D14" s="625"/>
      <c r="F14" s="621"/>
      <c r="G14" s="552" t="s">
        <v>4</v>
      </c>
      <c r="H14" s="626"/>
      <c r="I14" s="1200"/>
      <c r="J14" s="617"/>
      <c r="K14" s="592"/>
      <c r="L14" s="592"/>
      <c r="M14" s="592"/>
      <c r="N14" s="592"/>
      <c r="O14" s="592"/>
      <c r="P14" s="592"/>
      <c r="Q14" s="592"/>
      <c r="R14" s="592"/>
      <c r="S14" s="592"/>
      <c r="T14" s="592"/>
    </row>
    <row r="15" spans="1:20" s="572" customFormat="1" ht="18.75">
      <c r="A15" s="1199"/>
      <c r="B15" s="1199"/>
      <c r="C15" s="625"/>
      <c r="D15" s="625"/>
      <c r="F15" s="636"/>
      <c r="G15" s="579" t="s">
        <v>403</v>
      </c>
      <c r="H15" s="637"/>
      <c r="I15" s="638"/>
      <c r="J15" s="617"/>
      <c r="K15" s="592"/>
      <c r="L15" s="592"/>
      <c r="M15" s="592"/>
      <c r="N15" s="592"/>
      <c r="O15" s="592"/>
      <c r="P15" s="592"/>
      <c r="Q15" s="592"/>
      <c r="R15" s="592"/>
      <c r="S15" s="592"/>
      <c r="T15" s="592"/>
    </row>
    <row r="16" spans="1:20" s="572" customFormat="1" ht="18.75">
      <c r="A16" s="1199"/>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4" t="s">
        <v>593</v>
      </c>
      <c r="H19" s="1194"/>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4.7109375" style="478" customWidth="1"/>
    <col min="14" max="14" width="2"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4" hidden="1"/>
    <row r="2" spans="1:34" hidden="1"/>
    <row r="3" spans="1:34" hidden="1"/>
    <row r="4" spans="1:34" ht="3" customHeight="1">
      <c r="J4" s="483"/>
      <c r="K4" s="483"/>
      <c r="L4" s="479"/>
      <c r="M4" s="479"/>
      <c r="N4" s="479"/>
      <c r="O4" s="486"/>
      <c r="P4" s="486"/>
      <c r="Q4" s="486"/>
      <c r="R4" s="486"/>
      <c r="S4" s="486"/>
      <c r="T4" s="486"/>
      <c r="U4" s="479"/>
    </row>
    <row r="5" spans="1:34" ht="22.5" customHeight="1">
      <c r="J5" s="483"/>
      <c r="K5" s="483"/>
      <c r="L5" s="1215" t="s">
        <v>657</v>
      </c>
      <c r="M5" s="1215"/>
      <c r="N5" s="1215"/>
      <c r="O5" s="1215"/>
      <c r="P5" s="1215"/>
      <c r="Q5" s="1215"/>
      <c r="R5" s="1215"/>
      <c r="S5" s="1215"/>
      <c r="T5" s="1215"/>
      <c r="U5" s="499"/>
    </row>
    <row r="6" spans="1:34" ht="3" customHeight="1">
      <c r="J6" s="483"/>
      <c r="K6" s="483"/>
      <c r="L6" s="479"/>
      <c r="M6" s="479"/>
      <c r="N6" s="479"/>
      <c r="O6" s="482"/>
      <c r="P6" s="482"/>
      <c r="Q6" s="482"/>
      <c r="R6" s="482"/>
      <c r="S6" s="482"/>
      <c r="T6" s="482"/>
      <c r="U6" s="479"/>
    </row>
    <row r="7" spans="1:34" s="493" customFormat="1" ht="22.5">
      <c r="A7" s="507"/>
      <c r="B7" s="507"/>
      <c r="C7" s="507"/>
      <c r="D7" s="507"/>
      <c r="E7" s="507"/>
      <c r="F7" s="507"/>
      <c r="G7" s="507"/>
      <c r="H7" s="507"/>
      <c r="L7" s="501"/>
      <c r="M7" s="619" t="s">
        <v>502</v>
      </c>
      <c r="N7" s="668"/>
      <c r="O7" s="1247" t="str">
        <f>IF(NameOrPr_ch="",IF(NameOrPr="","",NameOrPr),NameOrPr_ch)</f>
        <v>Государственная служба Чувашской Республики по конкурентной политике и тарифам</v>
      </c>
      <c r="P7" s="1248"/>
      <c r="Q7" s="1248"/>
      <c r="R7" s="1248"/>
      <c r="S7" s="1248"/>
      <c r="T7" s="1249"/>
      <c r="U7" s="669"/>
      <c r="X7" s="507"/>
      <c r="Y7" s="507"/>
      <c r="Z7" s="507"/>
      <c r="AA7" s="507"/>
      <c r="AB7" s="507"/>
      <c r="AC7" s="507"/>
      <c r="AD7" s="507"/>
      <c r="AE7" s="507"/>
      <c r="AF7" s="507"/>
      <c r="AG7" s="507"/>
      <c r="AH7" s="507"/>
    </row>
    <row r="8" spans="1:34" s="572" customFormat="1" ht="18.75">
      <c r="A8" s="592"/>
      <c r="B8" s="592"/>
      <c r="C8" s="592"/>
      <c r="D8" s="592"/>
      <c r="E8" s="592"/>
      <c r="F8" s="592"/>
      <c r="G8" s="592"/>
      <c r="H8" s="592"/>
      <c r="L8" s="501"/>
      <c r="M8" s="619" t="s">
        <v>596</v>
      </c>
      <c r="N8" s="668"/>
      <c r="O8" s="1247" t="str">
        <f>IF(datePr_ch="",IF(datePr="","",datePr),datePr_ch)</f>
        <v>24.11.2020</v>
      </c>
      <c r="P8" s="1248"/>
      <c r="Q8" s="1248"/>
      <c r="R8" s="1248"/>
      <c r="S8" s="1248"/>
      <c r="T8" s="1249"/>
      <c r="U8" s="669"/>
      <c r="X8" s="592"/>
      <c r="Y8" s="592"/>
      <c r="Z8" s="592"/>
      <c r="AA8" s="592"/>
      <c r="AB8" s="592"/>
      <c r="AC8" s="592"/>
      <c r="AD8" s="592"/>
      <c r="AE8" s="592"/>
      <c r="AF8" s="592"/>
      <c r="AG8" s="592"/>
      <c r="AH8" s="592"/>
    </row>
    <row r="9" spans="1:34" s="493" customFormat="1" ht="18.75">
      <c r="A9" s="507"/>
      <c r="B9" s="507"/>
      <c r="C9" s="507"/>
      <c r="D9" s="507"/>
      <c r="E9" s="507"/>
      <c r="F9" s="507"/>
      <c r="G9" s="507"/>
      <c r="H9" s="507"/>
      <c r="L9" s="554"/>
      <c r="M9" s="619" t="s">
        <v>595</v>
      </c>
      <c r="N9" s="668"/>
      <c r="O9" s="1247" t="str">
        <f>IF(numberPr_ch="",IF(numberPr="","",numberPr),numberPr_ch)</f>
        <v>44-22/тп</v>
      </c>
      <c r="P9" s="1248"/>
      <c r="Q9" s="1248"/>
      <c r="R9" s="1248"/>
      <c r="S9" s="1248"/>
      <c r="T9" s="1249"/>
      <c r="U9" s="669"/>
      <c r="X9" s="507"/>
      <c r="Y9" s="507"/>
      <c r="Z9" s="507"/>
      <c r="AA9" s="507"/>
      <c r="AB9" s="507"/>
      <c r="AC9" s="507"/>
      <c r="AD9" s="507"/>
      <c r="AE9" s="507"/>
      <c r="AF9" s="507"/>
      <c r="AG9" s="507"/>
      <c r="AH9" s="507"/>
    </row>
    <row r="10" spans="1:34" s="493" customFormat="1" ht="18.75">
      <c r="A10" s="507"/>
      <c r="B10" s="507"/>
      <c r="C10" s="507"/>
      <c r="D10" s="507"/>
      <c r="E10" s="507"/>
      <c r="F10" s="507"/>
      <c r="G10" s="507"/>
      <c r="H10" s="507"/>
      <c r="L10" s="554"/>
      <c r="M10" s="619" t="s">
        <v>501</v>
      </c>
      <c r="N10" s="668"/>
      <c r="O10" s="1247" t="str">
        <f>IF(IstPub_ch="",IF(IstPub="","",IstPub),IstPub_ch)</f>
        <v>http://publication.pravo.gov.ru/Document/View/2101202012140001</v>
      </c>
      <c r="P10" s="1248"/>
      <c r="Q10" s="1248"/>
      <c r="R10" s="1248"/>
      <c r="S10" s="1248"/>
      <c r="T10" s="1249"/>
      <c r="U10" s="669"/>
      <c r="X10" s="507"/>
      <c r="Y10" s="507"/>
      <c r="Z10" s="507"/>
      <c r="AA10" s="507"/>
      <c r="AB10" s="507"/>
      <c r="AC10" s="507"/>
      <c r="AD10" s="507"/>
      <c r="AE10" s="507"/>
      <c r="AF10" s="507"/>
      <c r="AG10" s="507"/>
      <c r="AH10" s="507"/>
    </row>
    <row r="11" spans="1:34" s="493" customFormat="1" ht="11.25" hidden="1">
      <c r="A11" s="507"/>
      <c r="B11" s="507"/>
      <c r="C11" s="507"/>
      <c r="D11" s="507"/>
      <c r="E11" s="507"/>
      <c r="F11" s="507"/>
      <c r="G11" s="507"/>
      <c r="H11" s="507"/>
      <c r="L11" s="554"/>
      <c r="M11" s="554"/>
      <c r="N11" s="568"/>
      <c r="O11" s="584"/>
      <c r="P11" s="584"/>
      <c r="Q11" s="584"/>
      <c r="R11" s="584"/>
      <c r="S11" s="584"/>
      <c r="T11" s="584"/>
      <c r="U11" s="505" t="s">
        <v>373</v>
      </c>
      <c r="X11" s="507"/>
      <c r="Y11" s="507"/>
      <c r="Z11" s="507"/>
      <c r="AA11" s="507"/>
      <c r="AB11" s="507"/>
      <c r="AC11" s="507"/>
      <c r="AD11" s="507"/>
      <c r="AE11" s="507"/>
      <c r="AF11" s="507"/>
      <c r="AG11" s="507"/>
      <c r="AH11" s="507"/>
    </row>
    <row r="12" spans="1:34" ht="15" customHeight="1">
      <c r="J12" s="483"/>
      <c r="K12" s="483"/>
      <c r="L12" s="479"/>
      <c r="M12" s="479"/>
      <c r="N12" s="479"/>
      <c r="O12" s="1246"/>
      <c r="P12" s="1246"/>
      <c r="Q12" s="1246"/>
      <c r="R12" s="1246"/>
      <c r="S12" s="1246"/>
      <c r="T12" s="1246"/>
      <c r="U12" s="1246"/>
    </row>
    <row r="13" spans="1:34">
      <c r="J13" s="483"/>
      <c r="K13" s="483"/>
      <c r="L13" s="1158" t="s">
        <v>454</v>
      </c>
      <c r="M13" s="1158"/>
      <c r="N13" s="1158"/>
      <c r="O13" s="1158"/>
      <c r="P13" s="1158"/>
      <c r="Q13" s="1158"/>
      <c r="R13" s="1158"/>
      <c r="S13" s="1158"/>
      <c r="T13" s="1158"/>
      <c r="U13" s="1158"/>
      <c r="V13" s="1158"/>
      <c r="W13" s="1158" t="s">
        <v>455</v>
      </c>
    </row>
    <row r="14" spans="1:34" ht="14.25" customHeight="1">
      <c r="J14" s="483"/>
      <c r="K14" s="483"/>
      <c r="L14" s="1228" t="s">
        <v>92</v>
      </c>
      <c r="M14" s="1228" t="s">
        <v>639</v>
      </c>
      <c r="N14" s="523"/>
      <c r="O14" s="1229" t="s">
        <v>641</v>
      </c>
      <c r="P14" s="1230"/>
      <c r="Q14" s="1230"/>
      <c r="R14" s="1230"/>
      <c r="S14" s="1230"/>
      <c r="T14" s="1231"/>
      <c r="U14" s="1212" t="s">
        <v>341</v>
      </c>
      <c r="V14" s="1225" t="s">
        <v>275</v>
      </c>
      <c r="W14" s="1158"/>
    </row>
    <row r="15" spans="1:34" s="525" customFormat="1" ht="14.25" customHeight="1">
      <c r="A15" s="587"/>
      <c r="B15" s="587"/>
      <c r="C15" s="587"/>
      <c r="D15" s="587"/>
      <c r="E15" s="587"/>
      <c r="F15" s="587"/>
      <c r="G15" s="593"/>
      <c r="H15" s="593"/>
      <c r="I15" s="533"/>
      <c r="J15" s="531"/>
      <c r="K15" s="531"/>
      <c r="L15" s="1228"/>
      <c r="M15" s="1228"/>
      <c r="N15" s="523"/>
      <c r="O15" s="1234" t="s">
        <v>772</v>
      </c>
      <c r="P15" s="1232" t="s">
        <v>271</v>
      </c>
      <c r="Q15" s="1233"/>
      <c r="R15" s="1210" t="s">
        <v>654</v>
      </c>
      <c r="S15" s="1210"/>
      <c r="T15" s="1211"/>
      <c r="U15" s="1213"/>
      <c r="V15" s="1226"/>
      <c r="W15" s="1158"/>
      <c r="X15" s="587"/>
      <c r="Y15" s="587"/>
      <c r="Z15" s="587"/>
      <c r="AA15" s="587"/>
      <c r="AB15" s="587"/>
      <c r="AC15" s="587"/>
      <c r="AD15" s="587"/>
      <c r="AE15" s="587"/>
      <c r="AF15" s="587"/>
      <c r="AG15" s="587"/>
      <c r="AH15" s="587"/>
    </row>
    <row r="16" spans="1:34" ht="33.75">
      <c r="J16" s="483"/>
      <c r="K16" s="483"/>
      <c r="L16" s="1228"/>
      <c r="M16" s="1228"/>
      <c r="N16" s="522"/>
      <c r="O16" s="1235"/>
      <c r="P16" s="537" t="s">
        <v>765</v>
      </c>
      <c r="Q16" s="537" t="s">
        <v>766</v>
      </c>
      <c r="R16" s="538" t="s">
        <v>274</v>
      </c>
      <c r="S16" s="1223" t="s">
        <v>273</v>
      </c>
      <c r="T16" s="1224"/>
      <c r="U16" s="1214"/>
      <c r="V16" s="1227"/>
      <c r="W16" s="1158"/>
    </row>
    <row r="17" spans="1:35">
      <c r="J17" s="483"/>
      <c r="K17" s="491">
        <v>1</v>
      </c>
      <c r="L17" s="527" t="s">
        <v>93</v>
      </c>
      <c r="M17" s="527" t="s">
        <v>49</v>
      </c>
      <c r="N17" s="498" t="s">
        <v>49</v>
      </c>
      <c r="O17" s="489">
        <f ca="1">OFFSET(O17,0,-1)+1</f>
        <v>3</v>
      </c>
      <c r="P17" s="489">
        <f ca="1">OFFSET(P17,0,-1)+1</f>
        <v>4</v>
      </c>
      <c r="Q17" s="489">
        <f ca="1">OFFSET(Q17,0,-1)+1</f>
        <v>5</v>
      </c>
      <c r="R17" s="489">
        <f ca="1">OFFSET(R17,0,-1)+1</f>
        <v>6</v>
      </c>
      <c r="S17" s="1217">
        <f ca="1">OFFSET(S17,0,-1)+1</f>
        <v>7</v>
      </c>
      <c r="T17" s="1217"/>
      <c r="U17" s="489">
        <f ca="1">OFFSET(U17,0,-2)+1</f>
        <v>8</v>
      </c>
      <c r="V17" s="653">
        <f ca="1">OFFSET(V17,0,-1)</f>
        <v>8</v>
      </c>
      <c r="W17" s="489">
        <f ca="1">OFFSET(W17,0,-1)+1</f>
        <v>9</v>
      </c>
    </row>
    <row r="18" spans="1:35" ht="22.5">
      <c r="A18" s="1201">
        <v>1</v>
      </c>
      <c r="B18" s="960"/>
      <c r="C18" s="960"/>
      <c r="D18" s="960"/>
      <c r="E18" s="961"/>
      <c r="F18" s="962"/>
      <c r="G18" s="962"/>
      <c r="H18" s="962"/>
      <c r="I18" s="963"/>
      <c r="J18" s="958"/>
      <c r="K18" s="965"/>
      <c r="L18" s="595">
        <f>mergeValue(A18)</f>
        <v>1</v>
      </c>
      <c r="M18" s="643" t="s">
        <v>20</v>
      </c>
      <c r="N18" s="582"/>
      <c r="O18" s="1242"/>
      <c r="P18" s="1242"/>
      <c r="Q18" s="1242"/>
      <c r="R18" s="1242"/>
      <c r="S18" s="1242"/>
      <c r="T18" s="1242"/>
      <c r="U18" s="1242"/>
      <c r="V18" s="1242"/>
      <c r="W18" s="632" t="s">
        <v>658</v>
      </c>
    </row>
    <row r="19" spans="1:35" ht="22.5">
      <c r="A19" s="1201"/>
      <c r="B19" s="1201">
        <v>1</v>
      </c>
      <c r="C19" s="960"/>
      <c r="D19" s="960"/>
      <c r="E19" s="962"/>
      <c r="F19" s="962"/>
      <c r="G19" s="962"/>
      <c r="H19" s="962"/>
      <c r="I19" s="957"/>
      <c r="J19" s="956"/>
      <c r="K19" s="959"/>
      <c r="L19" s="595" t="str">
        <f>mergeValue(A19) &amp;"."&amp; mergeValue(B19)</f>
        <v>1.1</v>
      </c>
      <c r="M19" s="548" t="s">
        <v>16</v>
      </c>
      <c r="N19" s="582"/>
      <c r="O19" s="1242"/>
      <c r="P19" s="1242"/>
      <c r="Q19" s="1242"/>
      <c r="R19" s="1242"/>
      <c r="S19" s="1242"/>
      <c r="T19" s="1242"/>
      <c r="U19" s="1242"/>
      <c r="V19" s="1242"/>
      <c r="W19" s="632" t="s">
        <v>477</v>
      </c>
    </row>
    <row r="20" spans="1:35" ht="22.5">
      <c r="A20" s="1201"/>
      <c r="B20" s="1201"/>
      <c r="C20" s="1201">
        <v>1</v>
      </c>
      <c r="D20" s="960"/>
      <c r="E20" s="962"/>
      <c r="F20" s="962"/>
      <c r="G20" s="962"/>
      <c r="H20" s="962"/>
      <c r="I20" s="964"/>
      <c r="J20" s="956"/>
      <c r="K20" s="959"/>
      <c r="L20" s="595" t="str">
        <f>mergeValue(A20) &amp;"."&amp; mergeValue(B20)&amp;"."&amp; mergeValue(C20)</f>
        <v>1.1.1</v>
      </c>
      <c r="M20" s="549" t="s">
        <v>7</v>
      </c>
      <c r="N20" s="582"/>
      <c r="O20" s="1242"/>
      <c r="P20" s="1242"/>
      <c r="Q20" s="1242"/>
      <c r="R20" s="1242"/>
      <c r="S20" s="1242"/>
      <c r="T20" s="1242"/>
      <c r="U20" s="1242"/>
      <c r="V20" s="1242"/>
      <c r="W20" s="632" t="s">
        <v>633</v>
      </c>
    </row>
    <row r="21" spans="1:35" ht="22.5">
      <c r="A21" s="1201"/>
      <c r="B21" s="1201"/>
      <c r="C21" s="1201"/>
      <c r="D21" s="1201">
        <v>1</v>
      </c>
      <c r="E21" s="962"/>
      <c r="F21" s="962"/>
      <c r="G21" s="962"/>
      <c r="H21" s="962"/>
      <c r="I21" s="964"/>
      <c r="J21" s="956"/>
      <c r="K21" s="959"/>
      <c r="L21" s="595" t="str">
        <f>mergeValue(A21) &amp;"."&amp; mergeValue(B21)&amp;"."&amp; mergeValue(C21)&amp;"."&amp; mergeValue(D21)</f>
        <v>1.1.1.1</v>
      </c>
      <c r="M21" s="550" t="s">
        <v>22</v>
      </c>
      <c r="N21" s="582"/>
      <c r="O21" s="1242"/>
      <c r="P21" s="1242"/>
      <c r="Q21" s="1242"/>
      <c r="R21" s="1242"/>
      <c r="S21" s="1242"/>
      <c r="T21" s="1242"/>
      <c r="U21" s="1242"/>
      <c r="V21" s="1242"/>
      <c r="W21" s="632" t="s">
        <v>634</v>
      </c>
    </row>
    <row r="22" spans="1:35" ht="11.25" hidden="1" customHeight="1">
      <c r="A22" s="1201"/>
      <c r="B22" s="1201"/>
      <c r="C22" s="1201"/>
      <c r="D22" s="1201"/>
      <c r="E22" s="1201">
        <v>1</v>
      </c>
      <c r="F22" s="962"/>
      <c r="G22" s="962"/>
      <c r="H22" s="960">
        <v>1</v>
      </c>
      <c r="I22" s="1201">
        <v>1</v>
      </c>
      <c r="J22" s="962"/>
      <c r="K22" s="967"/>
      <c r="L22" s="595"/>
      <c r="M22" s="556"/>
      <c r="N22" s="583"/>
      <c r="O22" s="633"/>
      <c r="P22" s="633"/>
      <c r="Q22" s="633"/>
      <c r="R22" s="633"/>
      <c r="S22" s="633"/>
      <c r="T22" s="633"/>
      <c r="U22" s="633"/>
      <c r="V22" s="510"/>
      <c r="W22" s="561"/>
    </row>
    <row r="23" spans="1:35" ht="90">
      <c r="A23" s="1201"/>
      <c r="B23" s="1201"/>
      <c r="C23" s="1201"/>
      <c r="D23" s="1201"/>
      <c r="E23" s="1201"/>
      <c r="F23" s="1201">
        <v>1</v>
      </c>
      <c r="G23" s="960"/>
      <c r="H23" s="960"/>
      <c r="I23" s="1201"/>
      <c r="J23" s="1201">
        <v>1</v>
      </c>
      <c r="K23" s="968"/>
      <c r="L23" s="595" t="str">
        <f>mergeValue(A23) &amp;"."&amp; mergeValue(B23)&amp;"."&amp; mergeValue(C23)&amp;"."&amp; mergeValue(D23)&amp;"."&amp;  mergeValue(F23)</f>
        <v>1.1.1.1.1</v>
      </c>
      <c r="M23" s="557" t="s">
        <v>10</v>
      </c>
      <c r="N23" s="583"/>
      <c r="O23" s="1203"/>
      <c r="P23" s="1203"/>
      <c r="Q23" s="1203"/>
      <c r="R23" s="1203"/>
      <c r="S23" s="1203"/>
      <c r="T23" s="1203"/>
      <c r="U23" s="1203"/>
      <c r="V23" s="1203"/>
      <c r="W23" s="632" t="s">
        <v>635</v>
      </c>
      <c r="Y23" s="506" t="str">
        <f>strCheckUnique(Z23:Z26)</f>
        <v/>
      </c>
      <c r="AA23" s="506"/>
    </row>
    <row r="24" spans="1:35" ht="189" customHeight="1">
      <c r="A24" s="1201"/>
      <c r="B24" s="1201"/>
      <c r="C24" s="1201"/>
      <c r="D24" s="1201"/>
      <c r="E24" s="1201"/>
      <c r="F24" s="1201"/>
      <c r="G24" s="960">
        <v>1</v>
      </c>
      <c r="H24" s="960"/>
      <c r="I24" s="1201"/>
      <c r="J24" s="1201"/>
      <c r="K24" s="968">
        <v>1</v>
      </c>
      <c r="L24" s="595" t="str">
        <f>mergeValue(A24) &amp;"."&amp; mergeValue(B24)&amp;"."&amp; mergeValue(C24)&amp;"."&amp; mergeValue(D24)&amp;"."&amp; mergeValue(F24)&amp;"."&amp; mergeValue(G24)</f>
        <v>1.1.1.1.1.1</v>
      </c>
      <c r="M24" s="1071"/>
      <c r="N24" s="588"/>
      <c r="O24" s="564"/>
      <c r="P24" s="564"/>
      <c r="Q24" s="1095"/>
      <c r="R24" s="1243"/>
      <c r="S24" s="1208" t="s">
        <v>84</v>
      </c>
      <c r="T24" s="1243"/>
      <c r="U24" s="1208" t="s">
        <v>85</v>
      </c>
      <c r="V24" s="580"/>
      <c r="W24" s="1218" t="s">
        <v>659</v>
      </c>
      <c r="X24" s="502" t="str">
        <f>strCheckDate(O25:V25)</f>
        <v/>
      </c>
      <c r="Y24" s="506"/>
      <c r="Z24" s="506" t="str">
        <f>IF(M24="","",M24 )</f>
        <v/>
      </c>
      <c r="AA24" s="506"/>
      <c r="AB24" s="506"/>
      <c r="AC24" s="506"/>
    </row>
    <row r="25" spans="1:35" ht="11.25" hidden="1">
      <c r="A25" s="1201"/>
      <c r="B25" s="1201"/>
      <c r="C25" s="1201"/>
      <c r="D25" s="1201"/>
      <c r="E25" s="1201"/>
      <c r="F25" s="1201"/>
      <c r="G25" s="960"/>
      <c r="H25" s="960"/>
      <c r="I25" s="1201"/>
      <c r="J25" s="1201"/>
      <c r="K25" s="968"/>
      <c r="L25" s="602"/>
      <c r="M25" s="648"/>
      <c r="N25" s="588"/>
      <c r="O25" s="564"/>
      <c r="P25" s="564"/>
      <c r="Q25" s="586" t="str">
        <f>R24 &amp; "-" &amp; T24</f>
        <v>-</v>
      </c>
      <c r="R25" s="1207"/>
      <c r="S25" s="1208"/>
      <c r="T25" s="1207"/>
      <c r="U25" s="1208"/>
      <c r="V25" s="580"/>
      <c r="W25" s="1219"/>
    </row>
    <row r="26" spans="1:35" s="477" customFormat="1" ht="15" customHeight="1">
      <c r="A26" s="1201"/>
      <c r="B26" s="1201"/>
      <c r="C26" s="1201"/>
      <c r="D26" s="1201"/>
      <c r="E26" s="1201"/>
      <c r="F26" s="1201"/>
      <c r="G26" s="962"/>
      <c r="H26" s="960"/>
      <c r="I26" s="1201"/>
      <c r="J26" s="1201"/>
      <c r="K26" s="967"/>
      <c r="L26" s="540"/>
      <c r="M26" s="558" t="s">
        <v>25</v>
      </c>
      <c r="N26" s="553"/>
      <c r="O26" s="547"/>
      <c r="P26" s="547"/>
      <c r="Q26" s="547"/>
      <c r="R26" s="575"/>
      <c r="S26" s="566"/>
      <c r="T26" s="565"/>
      <c r="U26" s="553"/>
      <c r="V26" s="562"/>
      <c r="W26" s="1220"/>
      <c r="X26" s="503"/>
      <c r="Y26" s="503"/>
      <c r="Z26" s="503"/>
      <c r="AA26" s="503"/>
      <c r="AB26" s="503"/>
      <c r="AC26" s="503"/>
      <c r="AD26" s="503"/>
      <c r="AE26" s="503"/>
      <c r="AF26" s="503"/>
      <c r="AG26" s="503"/>
      <c r="AH26" s="503"/>
    </row>
    <row r="27" spans="1:35" s="477" customFormat="1" ht="15" customHeight="1">
      <c r="A27" s="1201"/>
      <c r="B27" s="1201"/>
      <c r="C27" s="1201"/>
      <c r="D27" s="1201"/>
      <c r="E27" s="1201"/>
      <c r="F27" s="962"/>
      <c r="G27" s="962"/>
      <c r="H27" s="960"/>
      <c r="I27" s="1201"/>
      <c r="J27" s="962"/>
      <c r="K27" s="967"/>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5" s="477" customFormat="1" ht="15" hidden="1" customHeight="1">
      <c r="A28" s="1201"/>
      <c r="B28" s="1201"/>
      <c r="C28" s="1201"/>
      <c r="D28" s="1201"/>
      <c r="E28" s="966"/>
      <c r="F28" s="962"/>
      <c r="G28" s="962"/>
      <c r="H28" s="962"/>
      <c r="I28" s="958"/>
      <c r="J28" s="955"/>
      <c r="K28" s="965"/>
      <c r="L28" s="540"/>
      <c r="M28" s="553"/>
      <c r="N28" s="553"/>
      <c r="O28" s="553"/>
      <c r="P28" s="553"/>
      <c r="Q28" s="553"/>
      <c r="R28" s="553"/>
      <c r="S28" s="553"/>
      <c r="T28" s="553"/>
      <c r="U28" s="553"/>
      <c r="V28" s="566"/>
      <c r="W28" s="562"/>
      <c r="X28" s="503"/>
      <c r="Y28" s="503"/>
      <c r="Z28" s="503"/>
      <c r="AA28" s="503"/>
      <c r="AB28" s="503"/>
      <c r="AC28" s="503"/>
      <c r="AD28" s="503"/>
      <c r="AE28" s="503"/>
      <c r="AF28" s="503"/>
      <c r="AG28" s="503"/>
      <c r="AH28" s="503"/>
      <c r="AI28" s="503"/>
    </row>
    <row r="29" spans="1:35" s="477" customFormat="1" ht="15" customHeight="1">
      <c r="A29" s="1201"/>
      <c r="B29" s="1201"/>
      <c r="C29" s="1201"/>
      <c r="D29" s="966"/>
      <c r="E29" s="966"/>
      <c r="F29" s="962"/>
      <c r="G29" s="962"/>
      <c r="H29" s="962"/>
      <c r="I29" s="958"/>
      <c r="J29" s="955"/>
      <c r="K29" s="965"/>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5" s="477" customFormat="1" ht="15" customHeight="1">
      <c r="A30" s="1201"/>
      <c r="B30" s="1201"/>
      <c r="C30" s="966"/>
      <c r="D30" s="966"/>
      <c r="E30" s="966"/>
      <c r="F30" s="966"/>
      <c r="G30" s="971"/>
      <c r="H30" s="958"/>
      <c r="I30" s="969"/>
      <c r="J30" s="955"/>
      <c r="K30" s="970"/>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5" s="477" customFormat="1" ht="15" customHeight="1">
      <c r="A31" s="1201"/>
      <c r="B31" s="966"/>
      <c r="C31" s="966"/>
      <c r="D31" s="966"/>
      <c r="E31" s="966"/>
      <c r="F31" s="966"/>
      <c r="G31" s="971"/>
      <c r="H31" s="958"/>
      <c r="I31" s="958"/>
      <c r="J31" s="955"/>
      <c r="K31" s="965"/>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5" s="477" customFormat="1" ht="15" customHeight="1">
      <c r="A32" s="954"/>
      <c r="B32" s="954"/>
      <c r="C32" s="954"/>
      <c r="D32" s="954"/>
      <c r="E32" s="954"/>
      <c r="F32" s="954"/>
      <c r="G32" s="954"/>
      <c r="H32" s="954"/>
      <c r="I32" s="954"/>
      <c r="J32" s="954"/>
      <c r="K32" s="954"/>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41.75" customHeight="1">
      <c r="L34" s="1">
        <v>1</v>
      </c>
      <c r="M34" s="1194" t="s">
        <v>660</v>
      </c>
      <c r="N34" s="1194"/>
      <c r="O34" s="1194"/>
      <c r="P34" s="1194"/>
      <c r="Q34" s="1194"/>
      <c r="R34" s="1194"/>
      <c r="S34" s="1194"/>
      <c r="T34" s="1194"/>
      <c r="U34" s="1194"/>
      <c r="V34" s="1194"/>
      <c r="W34" s="1194"/>
    </row>
  </sheetData>
  <sheetProtection password="FA9C" sheet="1" objects="1" scenarios="1" formatColumns="0" formatRows="0"/>
  <dataConsolidate leftLabels="1" link="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195" t="s">
        <v>491</v>
      </c>
      <c r="G2" s="1196"/>
      <c r="H2" s="1197"/>
      <c r="I2" s="436"/>
    </row>
    <row r="3" spans="1:20" ht="3" customHeight="1"/>
    <row r="4" spans="1:20" s="190" customFormat="1" ht="11.25">
      <c r="A4" s="214"/>
      <c r="B4" s="214"/>
      <c r="C4" s="214"/>
      <c r="D4" s="214"/>
      <c r="F4" s="1158" t="s">
        <v>454</v>
      </c>
      <c r="G4" s="1158"/>
      <c r="H4" s="1158"/>
      <c r="I4" s="1198"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198"/>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14.12.2020</v>
      </c>
      <c r="I7" s="196" t="s">
        <v>493</v>
      </c>
      <c r="J7" s="334"/>
      <c r="K7" s="214"/>
      <c r="L7" s="214"/>
      <c r="M7" s="214"/>
      <c r="N7" s="214"/>
      <c r="O7" s="214"/>
      <c r="P7" s="214"/>
      <c r="Q7" s="214"/>
      <c r="R7" s="214"/>
      <c r="S7" s="214"/>
      <c r="T7" s="214"/>
    </row>
    <row r="8" spans="1:20" s="190" customFormat="1" ht="45">
      <c r="A8" s="1199">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199"/>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199"/>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199"/>
      <c r="B11" s="1199">
        <v>1</v>
      </c>
      <c r="C11" s="344"/>
      <c r="D11" s="344"/>
      <c r="F11" s="335" t="str">
        <f>"4."&amp;mergeValue(A11) &amp;"."&amp;mergeValue(B11)</f>
        <v>4.1.1</v>
      </c>
      <c r="G11" s="324" t="s">
        <v>592</v>
      </c>
      <c r="H11" s="317" t="str">
        <f>IF(region_name="","",region_name)</f>
        <v>Чувашская республика</v>
      </c>
      <c r="I11" s="196" t="s">
        <v>499</v>
      </c>
      <c r="J11" s="334"/>
      <c r="K11" s="214"/>
      <c r="L11" s="214"/>
      <c r="M11" s="214"/>
      <c r="N11" s="214"/>
      <c r="O11" s="214"/>
      <c r="P11" s="214"/>
      <c r="Q11" s="214"/>
      <c r="R11" s="214"/>
      <c r="S11" s="214"/>
      <c r="T11" s="214"/>
    </row>
    <row r="12" spans="1:20" s="190" customFormat="1" ht="22.5">
      <c r="A12" s="1199"/>
      <c r="B12" s="1199"/>
      <c r="C12" s="1199">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199"/>
      <c r="B13" s="1199"/>
      <c r="C13" s="1199"/>
      <c r="D13" s="344">
        <v>1</v>
      </c>
      <c r="F13" s="335" t="str">
        <f>"4."&amp;mergeValue(A13) &amp;"."&amp;mergeValue(B13)&amp;"."&amp;mergeValue(C13)&amp;"."&amp;mergeValue(D13)</f>
        <v>4.1.1.1.1</v>
      </c>
      <c r="G13" s="420" t="s">
        <v>498</v>
      </c>
      <c r="H13" s="317"/>
      <c r="I13" s="1200" t="s">
        <v>591</v>
      </c>
      <c r="J13" s="334"/>
      <c r="K13" s="214"/>
      <c r="L13" s="214"/>
      <c r="M13" s="214"/>
      <c r="N13" s="214"/>
      <c r="O13" s="214"/>
      <c r="P13" s="214"/>
      <c r="Q13" s="214"/>
      <c r="R13" s="214"/>
      <c r="S13" s="214"/>
      <c r="T13" s="214"/>
    </row>
    <row r="14" spans="1:20" s="190" customFormat="1" ht="18.75">
      <c r="A14" s="1199"/>
      <c r="B14" s="1199"/>
      <c r="C14" s="1199"/>
      <c r="D14" s="344"/>
      <c r="F14" s="338"/>
      <c r="G14" s="150" t="s">
        <v>4</v>
      </c>
      <c r="H14" s="343"/>
      <c r="I14" s="1200"/>
      <c r="J14" s="334"/>
      <c r="K14" s="214"/>
      <c r="L14" s="214"/>
      <c r="M14" s="214"/>
      <c r="N14" s="214"/>
      <c r="O14" s="214"/>
      <c r="P14" s="214"/>
      <c r="Q14" s="214"/>
      <c r="R14" s="214"/>
      <c r="S14" s="214"/>
      <c r="T14" s="214"/>
    </row>
    <row r="15" spans="1:20" s="190" customFormat="1" ht="18.75">
      <c r="A15" s="1199"/>
      <c r="B15" s="1199"/>
      <c r="C15" s="344"/>
      <c r="D15" s="344"/>
      <c r="F15" s="421"/>
      <c r="G15" s="195" t="s">
        <v>403</v>
      </c>
      <c r="H15" s="422"/>
      <c r="I15" s="423"/>
      <c r="J15" s="334"/>
      <c r="K15" s="214"/>
      <c r="L15" s="214"/>
      <c r="M15" s="214"/>
      <c r="N15" s="214"/>
      <c r="O15" s="214"/>
      <c r="P15" s="214"/>
      <c r="Q15" s="214"/>
      <c r="R15" s="214"/>
      <c r="S15" s="214"/>
      <c r="T15" s="214"/>
    </row>
    <row r="16" spans="1:20" s="190" customFormat="1" ht="18.75">
      <c r="A16" s="1199"/>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4" t="s">
        <v>593</v>
      </c>
      <c r="H19" s="1194"/>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2" hidden="1" customWidth="1"/>
    <col min="7" max="8" width="11.140625" style="508"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21" width="23.7109375" style="478" hidden="1" customWidth="1"/>
    <col min="22" max="22" width="1.7109375" style="478" hidden="1" customWidth="1"/>
    <col min="23" max="23" width="11.7109375" style="478" customWidth="1"/>
    <col min="24" max="24" width="3.7109375" style="478" customWidth="1"/>
    <col min="25" max="25" width="11.7109375" style="478" customWidth="1"/>
    <col min="26" max="26" width="8.5703125" style="478" hidden="1" customWidth="1"/>
    <col min="27" max="27" width="4.7109375" style="478" customWidth="1"/>
    <col min="28" max="28" width="115.7109375" style="478" customWidth="1"/>
    <col min="29" max="33" width="10.5703125" style="502"/>
    <col min="34" max="249" width="10.5703125" style="478"/>
    <col min="250" max="257" width="0" style="478" hidden="1" customWidth="1"/>
    <col min="258" max="260" width="3.7109375" style="478" customWidth="1"/>
    <col min="261" max="261" width="12.7109375" style="478" customWidth="1"/>
    <col min="262" max="262" width="47.42578125" style="478" customWidth="1"/>
    <col min="263" max="271" width="0" style="478" hidden="1" customWidth="1"/>
    <col min="272" max="272" width="11.7109375" style="478" customWidth="1"/>
    <col min="273" max="273" width="6.42578125" style="478" bestFit="1" customWidth="1"/>
    <col min="274" max="274" width="11.7109375" style="478" customWidth="1"/>
    <col min="275" max="275" width="0" style="478" hidden="1" customWidth="1"/>
    <col min="276" max="276" width="3.7109375" style="478" customWidth="1"/>
    <col min="277" max="277" width="11.140625" style="478" bestFit="1" customWidth="1"/>
    <col min="278" max="505" width="10.5703125" style="478"/>
    <col min="506" max="513" width="0" style="478" hidden="1" customWidth="1"/>
    <col min="514" max="516" width="3.7109375" style="478" customWidth="1"/>
    <col min="517" max="517" width="12.7109375" style="478" customWidth="1"/>
    <col min="518" max="518" width="47.42578125" style="478" customWidth="1"/>
    <col min="519" max="527" width="0" style="478" hidden="1" customWidth="1"/>
    <col min="528" max="528" width="11.7109375" style="478" customWidth="1"/>
    <col min="529" max="529" width="6.42578125" style="478" bestFit="1" customWidth="1"/>
    <col min="530" max="530" width="11.7109375" style="478" customWidth="1"/>
    <col min="531" max="531" width="0" style="478" hidden="1" customWidth="1"/>
    <col min="532" max="532" width="3.7109375" style="478" customWidth="1"/>
    <col min="533" max="533" width="11.140625" style="478" bestFit="1" customWidth="1"/>
    <col min="534" max="761" width="10.5703125" style="478"/>
    <col min="762" max="769" width="0" style="478" hidden="1" customWidth="1"/>
    <col min="770" max="772" width="3.7109375" style="478" customWidth="1"/>
    <col min="773" max="773" width="12.7109375" style="478" customWidth="1"/>
    <col min="774" max="774" width="47.42578125" style="478" customWidth="1"/>
    <col min="775" max="783" width="0" style="478" hidden="1" customWidth="1"/>
    <col min="784" max="784" width="11.7109375" style="478" customWidth="1"/>
    <col min="785" max="785" width="6.42578125" style="478" bestFit="1" customWidth="1"/>
    <col min="786" max="786" width="11.7109375" style="478" customWidth="1"/>
    <col min="787" max="787" width="0" style="478" hidden="1" customWidth="1"/>
    <col min="788" max="788" width="3.7109375" style="478" customWidth="1"/>
    <col min="789" max="789" width="11.140625" style="478" bestFit="1" customWidth="1"/>
    <col min="790" max="1017" width="10.5703125" style="478"/>
    <col min="1018" max="1025" width="0" style="478" hidden="1" customWidth="1"/>
    <col min="1026" max="1028" width="3.7109375" style="478" customWidth="1"/>
    <col min="1029" max="1029" width="12.7109375" style="478" customWidth="1"/>
    <col min="1030" max="1030" width="47.42578125" style="478" customWidth="1"/>
    <col min="1031" max="1039" width="0" style="478" hidden="1" customWidth="1"/>
    <col min="1040" max="1040" width="11.7109375" style="478" customWidth="1"/>
    <col min="1041" max="1041" width="6.42578125" style="478" bestFit="1" customWidth="1"/>
    <col min="1042" max="1042" width="11.7109375" style="478" customWidth="1"/>
    <col min="1043" max="1043" width="0" style="478" hidden="1" customWidth="1"/>
    <col min="1044" max="1044" width="3.7109375" style="478" customWidth="1"/>
    <col min="1045" max="1045" width="11.140625" style="478" bestFit="1" customWidth="1"/>
    <col min="1046" max="1273" width="10.5703125" style="478"/>
    <col min="1274" max="1281" width="0" style="478" hidden="1" customWidth="1"/>
    <col min="1282" max="1284" width="3.7109375" style="478" customWidth="1"/>
    <col min="1285" max="1285" width="12.7109375" style="478" customWidth="1"/>
    <col min="1286" max="1286" width="47.42578125" style="478" customWidth="1"/>
    <col min="1287" max="1295" width="0" style="478" hidden="1" customWidth="1"/>
    <col min="1296" max="1296" width="11.7109375" style="478" customWidth="1"/>
    <col min="1297" max="1297" width="6.42578125" style="478" bestFit="1" customWidth="1"/>
    <col min="1298" max="1298" width="11.7109375" style="478" customWidth="1"/>
    <col min="1299" max="1299" width="0" style="478" hidden="1" customWidth="1"/>
    <col min="1300" max="1300" width="3.7109375" style="478" customWidth="1"/>
    <col min="1301" max="1301" width="11.140625" style="478" bestFit="1" customWidth="1"/>
    <col min="1302" max="1529" width="10.5703125" style="478"/>
    <col min="1530" max="1537" width="0" style="478" hidden="1" customWidth="1"/>
    <col min="1538" max="1540" width="3.7109375" style="478" customWidth="1"/>
    <col min="1541" max="1541" width="12.7109375" style="478" customWidth="1"/>
    <col min="1542" max="1542" width="47.42578125" style="478" customWidth="1"/>
    <col min="1543" max="1551" width="0" style="478" hidden="1" customWidth="1"/>
    <col min="1552" max="1552" width="11.7109375" style="478" customWidth="1"/>
    <col min="1553" max="1553" width="6.42578125" style="478" bestFit="1" customWidth="1"/>
    <col min="1554" max="1554" width="11.7109375" style="478" customWidth="1"/>
    <col min="1555" max="1555" width="0" style="478" hidden="1" customWidth="1"/>
    <col min="1556" max="1556" width="3.7109375" style="478" customWidth="1"/>
    <col min="1557" max="1557" width="11.140625" style="478" bestFit="1" customWidth="1"/>
    <col min="1558" max="1785" width="10.5703125" style="478"/>
    <col min="1786" max="1793" width="0" style="478" hidden="1" customWidth="1"/>
    <col min="1794" max="1796" width="3.7109375" style="478" customWidth="1"/>
    <col min="1797" max="1797" width="12.7109375" style="478" customWidth="1"/>
    <col min="1798" max="1798" width="47.42578125" style="478" customWidth="1"/>
    <col min="1799" max="1807" width="0" style="478" hidden="1" customWidth="1"/>
    <col min="1808" max="1808" width="11.7109375" style="478" customWidth="1"/>
    <col min="1809" max="1809" width="6.42578125" style="478" bestFit="1" customWidth="1"/>
    <col min="1810" max="1810" width="11.7109375" style="478" customWidth="1"/>
    <col min="1811" max="1811" width="0" style="478" hidden="1" customWidth="1"/>
    <col min="1812" max="1812" width="3.7109375" style="478" customWidth="1"/>
    <col min="1813" max="1813" width="11.140625" style="478" bestFit="1" customWidth="1"/>
    <col min="1814" max="2041" width="10.5703125" style="478"/>
    <col min="2042" max="2049" width="0" style="478" hidden="1" customWidth="1"/>
    <col min="2050" max="2052" width="3.7109375" style="478" customWidth="1"/>
    <col min="2053" max="2053" width="12.7109375" style="478" customWidth="1"/>
    <col min="2054" max="2054" width="47.42578125" style="478" customWidth="1"/>
    <col min="2055" max="2063" width="0" style="478" hidden="1" customWidth="1"/>
    <col min="2064" max="2064" width="11.7109375" style="478" customWidth="1"/>
    <col min="2065" max="2065" width="6.42578125" style="478" bestFit="1" customWidth="1"/>
    <col min="2066" max="2066" width="11.7109375" style="478" customWidth="1"/>
    <col min="2067" max="2067" width="0" style="478" hidden="1" customWidth="1"/>
    <col min="2068" max="2068" width="3.7109375" style="478" customWidth="1"/>
    <col min="2069" max="2069" width="11.140625" style="478" bestFit="1" customWidth="1"/>
    <col min="2070" max="2297" width="10.5703125" style="478"/>
    <col min="2298" max="2305" width="0" style="478" hidden="1" customWidth="1"/>
    <col min="2306" max="2308" width="3.7109375" style="478" customWidth="1"/>
    <col min="2309" max="2309" width="12.7109375" style="478" customWidth="1"/>
    <col min="2310" max="2310" width="47.42578125" style="478" customWidth="1"/>
    <col min="2311" max="2319" width="0" style="478" hidden="1" customWidth="1"/>
    <col min="2320" max="2320" width="11.7109375" style="478" customWidth="1"/>
    <col min="2321" max="2321" width="6.42578125" style="478" bestFit="1" customWidth="1"/>
    <col min="2322" max="2322" width="11.7109375" style="478" customWidth="1"/>
    <col min="2323" max="2323" width="0" style="478" hidden="1" customWidth="1"/>
    <col min="2324" max="2324" width="3.7109375" style="478" customWidth="1"/>
    <col min="2325" max="2325" width="11.140625" style="478" bestFit="1" customWidth="1"/>
    <col min="2326" max="2553" width="10.5703125" style="478"/>
    <col min="2554" max="2561" width="0" style="478" hidden="1" customWidth="1"/>
    <col min="2562" max="2564" width="3.7109375" style="478" customWidth="1"/>
    <col min="2565" max="2565" width="12.7109375" style="478" customWidth="1"/>
    <col min="2566" max="2566" width="47.42578125" style="478" customWidth="1"/>
    <col min="2567" max="2575" width="0" style="478" hidden="1" customWidth="1"/>
    <col min="2576" max="2576" width="11.7109375" style="478" customWidth="1"/>
    <col min="2577" max="2577" width="6.42578125" style="478" bestFit="1" customWidth="1"/>
    <col min="2578" max="2578" width="11.7109375" style="478" customWidth="1"/>
    <col min="2579" max="2579" width="0" style="478" hidden="1" customWidth="1"/>
    <col min="2580" max="2580" width="3.7109375" style="478" customWidth="1"/>
    <col min="2581" max="2581" width="11.140625" style="478" bestFit="1" customWidth="1"/>
    <col min="2582" max="2809" width="10.5703125" style="478"/>
    <col min="2810" max="2817" width="0" style="478" hidden="1" customWidth="1"/>
    <col min="2818" max="2820" width="3.7109375" style="478" customWidth="1"/>
    <col min="2821" max="2821" width="12.7109375" style="478" customWidth="1"/>
    <col min="2822" max="2822" width="47.42578125" style="478" customWidth="1"/>
    <col min="2823" max="2831" width="0" style="478" hidden="1" customWidth="1"/>
    <col min="2832" max="2832" width="11.7109375" style="478" customWidth="1"/>
    <col min="2833" max="2833" width="6.42578125" style="478" bestFit="1" customWidth="1"/>
    <col min="2834" max="2834" width="11.7109375" style="478" customWidth="1"/>
    <col min="2835" max="2835" width="0" style="478" hidden="1" customWidth="1"/>
    <col min="2836" max="2836" width="3.7109375" style="478" customWidth="1"/>
    <col min="2837" max="2837" width="11.140625" style="478" bestFit="1" customWidth="1"/>
    <col min="2838" max="3065" width="10.5703125" style="478"/>
    <col min="3066" max="3073" width="0" style="478" hidden="1" customWidth="1"/>
    <col min="3074" max="3076" width="3.7109375" style="478" customWidth="1"/>
    <col min="3077" max="3077" width="12.7109375" style="478" customWidth="1"/>
    <col min="3078" max="3078" width="47.42578125" style="478" customWidth="1"/>
    <col min="3079" max="3087" width="0" style="478" hidden="1" customWidth="1"/>
    <col min="3088" max="3088" width="11.7109375" style="478" customWidth="1"/>
    <col min="3089" max="3089" width="6.42578125" style="478" bestFit="1" customWidth="1"/>
    <col min="3090" max="3090" width="11.7109375" style="478" customWidth="1"/>
    <col min="3091" max="3091" width="0" style="478" hidden="1" customWidth="1"/>
    <col min="3092" max="3092" width="3.7109375" style="478" customWidth="1"/>
    <col min="3093" max="3093" width="11.140625" style="478" bestFit="1" customWidth="1"/>
    <col min="3094" max="3321" width="10.5703125" style="478"/>
    <col min="3322" max="3329" width="0" style="478" hidden="1" customWidth="1"/>
    <col min="3330" max="3332" width="3.7109375" style="478" customWidth="1"/>
    <col min="3333" max="3333" width="12.7109375" style="478" customWidth="1"/>
    <col min="3334" max="3334" width="47.42578125" style="478" customWidth="1"/>
    <col min="3335" max="3343" width="0" style="478" hidden="1" customWidth="1"/>
    <col min="3344" max="3344" width="11.7109375" style="478" customWidth="1"/>
    <col min="3345" max="3345" width="6.42578125" style="478" bestFit="1" customWidth="1"/>
    <col min="3346" max="3346" width="11.7109375" style="478" customWidth="1"/>
    <col min="3347" max="3347" width="0" style="478" hidden="1" customWidth="1"/>
    <col min="3348" max="3348" width="3.7109375" style="478" customWidth="1"/>
    <col min="3349" max="3349" width="11.140625" style="478" bestFit="1" customWidth="1"/>
    <col min="3350" max="3577" width="10.5703125" style="478"/>
    <col min="3578" max="3585" width="0" style="478" hidden="1" customWidth="1"/>
    <col min="3586" max="3588" width="3.7109375" style="478" customWidth="1"/>
    <col min="3589" max="3589" width="12.7109375" style="478" customWidth="1"/>
    <col min="3590" max="3590" width="47.42578125" style="478" customWidth="1"/>
    <col min="3591" max="3599" width="0" style="478" hidden="1" customWidth="1"/>
    <col min="3600" max="3600" width="11.7109375" style="478" customWidth="1"/>
    <col min="3601" max="3601" width="6.42578125" style="478" bestFit="1" customWidth="1"/>
    <col min="3602" max="3602" width="11.7109375" style="478" customWidth="1"/>
    <col min="3603" max="3603" width="0" style="478" hidden="1" customWidth="1"/>
    <col min="3604" max="3604" width="3.7109375" style="478" customWidth="1"/>
    <col min="3605" max="3605" width="11.140625" style="478" bestFit="1" customWidth="1"/>
    <col min="3606" max="3833" width="10.5703125" style="478"/>
    <col min="3834" max="3841" width="0" style="478" hidden="1" customWidth="1"/>
    <col min="3842" max="3844" width="3.7109375" style="478" customWidth="1"/>
    <col min="3845" max="3845" width="12.7109375" style="478" customWidth="1"/>
    <col min="3846" max="3846" width="47.42578125" style="478" customWidth="1"/>
    <col min="3847" max="3855" width="0" style="478" hidden="1" customWidth="1"/>
    <col min="3856" max="3856" width="11.7109375" style="478" customWidth="1"/>
    <col min="3857" max="3857" width="6.42578125" style="478" bestFit="1" customWidth="1"/>
    <col min="3858" max="3858" width="11.7109375" style="478" customWidth="1"/>
    <col min="3859" max="3859" width="0" style="478" hidden="1" customWidth="1"/>
    <col min="3860" max="3860" width="3.7109375" style="478" customWidth="1"/>
    <col min="3861" max="3861" width="11.140625" style="478" bestFit="1" customWidth="1"/>
    <col min="3862" max="4089" width="10.5703125" style="478"/>
    <col min="4090" max="4097" width="0" style="478" hidden="1" customWidth="1"/>
    <col min="4098" max="4100" width="3.7109375" style="478" customWidth="1"/>
    <col min="4101" max="4101" width="12.7109375" style="478" customWidth="1"/>
    <col min="4102" max="4102" width="47.42578125" style="478" customWidth="1"/>
    <col min="4103" max="4111" width="0" style="478" hidden="1" customWidth="1"/>
    <col min="4112" max="4112" width="11.7109375" style="478" customWidth="1"/>
    <col min="4113" max="4113" width="6.42578125" style="478" bestFit="1" customWidth="1"/>
    <col min="4114" max="4114" width="11.7109375" style="478" customWidth="1"/>
    <col min="4115" max="4115" width="0" style="478" hidden="1" customWidth="1"/>
    <col min="4116" max="4116" width="3.7109375" style="478" customWidth="1"/>
    <col min="4117" max="4117" width="11.140625" style="478" bestFit="1" customWidth="1"/>
    <col min="4118" max="4345" width="10.5703125" style="478"/>
    <col min="4346" max="4353" width="0" style="478" hidden="1" customWidth="1"/>
    <col min="4354" max="4356" width="3.7109375" style="478" customWidth="1"/>
    <col min="4357" max="4357" width="12.7109375" style="478" customWidth="1"/>
    <col min="4358" max="4358" width="47.42578125" style="478" customWidth="1"/>
    <col min="4359" max="4367" width="0" style="478" hidden="1" customWidth="1"/>
    <col min="4368" max="4368" width="11.7109375" style="478" customWidth="1"/>
    <col min="4369" max="4369" width="6.42578125" style="478" bestFit="1" customWidth="1"/>
    <col min="4370" max="4370" width="11.7109375" style="478" customWidth="1"/>
    <col min="4371" max="4371" width="0" style="478" hidden="1" customWidth="1"/>
    <col min="4372" max="4372" width="3.7109375" style="478" customWidth="1"/>
    <col min="4373" max="4373" width="11.140625" style="478" bestFit="1" customWidth="1"/>
    <col min="4374" max="4601" width="10.5703125" style="478"/>
    <col min="4602" max="4609" width="0" style="478" hidden="1" customWidth="1"/>
    <col min="4610" max="4612" width="3.7109375" style="478" customWidth="1"/>
    <col min="4613" max="4613" width="12.7109375" style="478" customWidth="1"/>
    <col min="4614" max="4614" width="47.42578125" style="478" customWidth="1"/>
    <col min="4615" max="4623" width="0" style="478" hidden="1" customWidth="1"/>
    <col min="4624" max="4624" width="11.7109375" style="478" customWidth="1"/>
    <col min="4625" max="4625" width="6.42578125" style="478" bestFit="1" customWidth="1"/>
    <col min="4626" max="4626" width="11.7109375" style="478" customWidth="1"/>
    <col min="4627" max="4627" width="0" style="478" hidden="1" customWidth="1"/>
    <col min="4628" max="4628" width="3.7109375" style="478" customWidth="1"/>
    <col min="4629" max="4629" width="11.140625" style="478" bestFit="1" customWidth="1"/>
    <col min="4630" max="4857" width="10.5703125" style="478"/>
    <col min="4858" max="4865" width="0" style="478" hidden="1" customWidth="1"/>
    <col min="4866" max="4868" width="3.7109375" style="478" customWidth="1"/>
    <col min="4869" max="4869" width="12.7109375" style="478" customWidth="1"/>
    <col min="4870" max="4870" width="47.42578125" style="478" customWidth="1"/>
    <col min="4871" max="4879" width="0" style="478" hidden="1" customWidth="1"/>
    <col min="4880" max="4880" width="11.7109375" style="478" customWidth="1"/>
    <col min="4881" max="4881" width="6.42578125" style="478" bestFit="1" customWidth="1"/>
    <col min="4882" max="4882" width="11.7109375" style="478" customWidth="1"/>
    <col min="4883" max="4883" width="0" style="478" hidden="1" customWidth="1"/>
    <col min="4884" max="4884" width="3.7109375" style="478" customWidth="1"/>
    <col min="4885" max="4885" width="11.140625" style="478" bestFit="1" customWidth="1"/>
    <col min="4886" max="5113" width="10.5703125" style="478"/>
    <col min="5114" max="5121" width="0" style="478" hidden="1" customWidth="1"/>
    <col min="5122" max="5124" width="3.7109375" style="478" customWidth="1"/>
    <col min="5125" max="5125" width="12.7109375" style="478" customWidth="1"/>
    <col min="5126" max="5126" width="47.42578125" style="478" customWidth="1"/>
    <col min="5127" max="5135" width="0" style="478" hidden="1" customWidth="1"/>
    <col min="5136" max="5136" width="11.7109375" style="478" customWidth="1"/>
    <col min="5137" max="5137" width="6.42578125" style="478" bestFit="1" customWidth="1"/>
    <col min="5138" max="5138" width="11.7109375" style="478" customWidth="1"/>
    <col min="5139" max="5139" width="0" style="478" hidden="1" customWidth="1"/>
    <col min="5140" max="5140" width="3.7109375" style="478" customWidth="1"/>
    <col min="5141" max="5141" width="11.140625" style="478" bestFit="1" customWidth="1"/>
    <col min="5142" max="5369" width="10.5703125" style="478"/>
    <col min="5370" max="5377" width="0" style="478" hidden="1" customWidth="1"/>
    <col min="5378" max="5380" width="3.7109375" style="478" customWidth="1"/>
    <col min="5381" max="5381" width="12.7109375" style="478" customWidth="1"/>
    <col min="5382" max="5382" width="47.42578125" style="478" customWidth="1"/>
    <col min="5383" max="5391" width="0" style="478" hidden="1" customWidth="1"/>
    <col min="5392" max="5392" width="11.7109375" style="478" customWidth="1"/>
    <col min="5393" max="5393" width="6.42578125" style="478" bestFit="1" customWidth="1"/>
    <col min="5394" max="5394" width="11.7109375" style="478" customWidth="1"/>
    <col min="5395" max="5395" width="0" style="478" hidden="1" customWidth="1"/>
    <col min="5396" max="5396" width="3.7109375" style="478" customWidth="1"/>
    <col min="5397" max="5397" width="11.140625" style="478" bestFit="1" customWidth="1"/>
    <col min="5398" max="5625" width="10.5703125" style="478"/>
    <col min="5626" max="5633" width="0" style="478" hidden="1" customWidth="1"/>
    <col min="5634" max="5636" width="3.7109375" style="478" customWidth="1"/>
    <col min="5637" max="5637" width="12.7109375" style="478" customWidth="1"/>
    <col min="5638" max="5638" width="47.42578125" style="478" customWidth="1"/>
    <col min="5639" max="5647" width="0" style="478" hidden="1" customWidth="1"/>
    <col min="5648" max="5648" width="11.7109375" style="478" customWidth="1"/>
    <col min="5649" max="5649" width="6.42578125" style="478" bestFit="1" customWidth="1"/>
    <col min="5650" max="5650" width="11.7109375" style="478" customWidth="1"/>
    <col min="5651" max="5651" width="0" style="478" hidden="1" customWidth="1"/>
    <col min="5652" max="5652" width="3.7109375" style="478" customWidth="1"/>
    <col min="5653" max="5653" width="11.140625" style="478" bestFit="1" customWidth="1"/>
    <col min="5654" max="5881" width="10.5703125" style="478"/>
    <col min="5882" max="5889" width="0" style="478" hidden="1" customWidth="1"/>
    <col min="5890" max="5892" width="3.7109375" style="478" customWidth="1"/>
    <col min="5893" max="5893" width="12.7109375" style="478" customWidth="1"/>
    <col min="5894" max="5894" width="47.42578125" style="478" customWidth="1"/>
    <col min="5895" max="5903" width="0" style="478" hidden="1" customWidth="1"/>
    <col min="5904" max="5904" width="11.7109375" style="478" customWidth="1"/>
    <col min="5905" max="5905" width="6.42578125" style="478" bestFit="1" customWidth="1"/>
    <col min="5906" max="5906" width="11.7109375" style="478" customWidth="1"/>
    <col min="5907" max="5907" width="0" style="478" hidden="1" customWidth="1"/>
    <col min="5908" max="5908" width="3.7109375" style="478" customWidth="1"/>
    <col min="5909" max="5909" width="11.140625" style="478" bestFit="1" customWidth="1"/>
    <col min="5910" max="6137" width="10.5703125" style="478"/>
    <col min="6138" max="6145" width="0" style="478" hidden="1" customWidth="1"/>
    <col min="6146" max="6148" width="3.7109375" style="478" customWidth="1"/>
    <col min="6149" max="6149" width="12.7109375" style="478" customWidth="1"/>
    <col min="6150" max="6150" width="47.42578125" style="478" customWidth="1"/>
    <col min="6151" max="6159" width="0" style="478" hidden="1" customWidth="1"/>
    <col min="6160" max="6160" width="11.7109375" style="478" customWidth="1"/>
    <col min="6161" max="6161" width="6.42578125" style="478" bestFit="1" customWidth="1"/>
    <col min="6162" max="6162" width="11.7109375" style="478" customWidth="1"/>
    <col min="6163" max="6163" width="0" style="478" hidden="1" customWidth="1"/>
    <col min="6164" max="6164" width="3.7109375" style="478" customWidth="1"/>
    <col min="6165" max="6165" width="11.140625" style="478" bestFit="1" customWidth="1"/>
    <col min="6166" max="6393" width="10.5703125" style="478"/>
    <col min="6394" max="6401" width="0" style="478" hidden="1" customWidth="1"/>
    <col min="6402" max="6404" width="3.7109375" style="478" customWidth="1"/>
    <col min="6405" max="6405" width="12.7109375" style="478" customWidth="1"/>
    <col min="6406" max="6406" width="47.42578125" style="478" customWidth="1"/>
    <col min="6407" max="6415" width="0" style="478" hidden="1" customWidth="1"/>
    <col min="6416" max="6416" width="11.7109375" style="478" customWidth="1"/>
    <col min="6417" max="6417" width="6.42578125" style="478" bestFit="1" customWidth="1"/>
    <col min="6418" max="6418" width="11.7109375" style="478" customWidth="1"/>
    <col min="6419" max="6419" width="0" style="478" hidden="1" customWidth="1"/>
    <col min="6420" max="6420" width="3.7109375" style="478" customWidth="1"/>
    <col min="6421" max="6421" width="11.140625" style="478" bestFit="1" customWidth="1"/>
    <col min="6422" max="6649" width="10.5703125" style="478"/>
    <col min="6650" max="6657" width="0" style="478" hidden="1" customWidth="1"/>
    <col min="6658" max="6660" width="3.7109375" style="478" customWidth="1"/>
    <col min="6661" max="6661" width="12.7109375" style="478" customWidth="1"/>
    <col min="6662" max="6662" width="47.42578125" style="478" customWidth="1"/>
    <col min="6663" max="6671" width="0" style="478" hidden="1" customWidth="1"/>
    <col min="6672" max="6672" width="11.7109375" style="478" customWidth="1"/>
    <col min="6673" max="6673" width="6.42578125" style="478" bestFit="1" customWidth="1"/>
    <col min="6674" max="6674" width="11.7109375" style="478" customWidth="1"/>
    <col min="6675" max="6675" width="0" style="478" hidden="1" customWidth="1"/>
    <col min="6676" max="6676" width="3.7109375" style="478" customWidth="1"/>
    <col min="6677" max="6677" width="11.140625" style="478" bestFit="1" customWidth="1"/>
    <col min="6678" max="6905" width="10.5703125" style="478"/>
    <col min="6906" max="6913" width="0" style="478" hidden="1" customWidth="1"/>
    <col min="6914" max="6916" width="3.7109375" style="478" customWidth="1"/>
    <col min="6917" max="6917" width="12.7109375" style="478" customWidth="1"/>
    <col min="6918" max="6918" width="47.42578125" style="478" customWidth="1"/>
    <col min="6919" max="6927" width="0" style="478" hidden="1" customWidth="1"/>
    <col min="6928" max="6928" width="11.7109375" style="478" customWidth="1"/>
    <col min="6929" max="6929" width="6.42578125" style="478" bestFit="1" customWidth="1"/>
    <col min="6930" max="6930" width="11.7109375" style="478" customWidth="1"/>
    <col min="6931" max="6931" width="0" style="478" hidden="1" customWidth="1"/>
    <col min="6932" max="6932" width="3.7109375" style="478" customWidth="1"/>
    <col min="6933" max="6933" width="11.140625" style="478" bestFit="1" customWidth="1"/>
    <col min="6934" max="7161" width="10.5703125" style="478"/>
    <col min="7162" max="7169" width="0" style="478" hidden="1" customWidth="1"/>
    <col min="7170" max="7172" width="3.7109375" style="478" customWidth="1"/>
    <col min="7173" max="7173" width="12.7109375" style="478" customWidth="1"/>
    <col min="7174" max="7174" width="47.42578125" style="478" customWidth="1"/>
    <col min="7175" max="7183" width="0" style="478" hidden="1" customWidth="1"/>
    <col min="7184" max="7184" width="11.7109375" style="478" customWidth="1"/>
    <col min="7185" max="7185" width="6.42578125" style="478" bestFit="1" customWidth="1"/>
    <col min="7186" max="7186" width="11.7109375" style="478" customWidth="1"/>
    <col min="7187" max="7187" width="0" style="478" hidden="1" customWidth="1"/>
    <col min="7188" max="7188" width="3.7109375" style="478" customWidth="1"/>
    <col min="7189" max="7189" width="11.140625" style="478" bestFit="1" customWidth="1"/>
    <col min="7190" max="7417" width="10.5703125" style="478"/>
    <col min="7418" max="7425" width="0" style="478" hidden="1" customWidth="1"/>
    <col min="7426" max="7428" width="3.7109375" style="478" customWidth="1"/>
    <col min="7429" max="7429" width="12.7109375" style="478" customWidth="1"/>
    <col min="7430" max="7430" width="47.42578125" style="478" customWidth="1"/>
    <col min="7431" max="7439" width="0" style="478" hidden="1" customWidth="1"/>
    <col min="7440" max="7440" width="11.7109375" style="478" customWidth="1"/>
    <col min="7441" max="7441" width="6.42578125" style="478" bestFit="1" customWidth="1"/>
    <col min="7442" max="7442" width="11.7109375" style="478" customWidth="1"/>
    <col min="7443" max="7443" width="0" style="478" hidden="1" customWidth="1"/>
    <col min="7444" max="7444" width="3.7109375" style="478" customWidth="1"/>
    <col min="7445" max="7445" width="11.140625" style="478" bestFit="1" customWidth="1"/>
    <col min="7446" max="7673" width="10.5703125" style="478"/>
    <col min="7674" max="7681" width="0" style="478" hidden="1" customWidth="1"/>
    <col min="7682" max="7684" width="3.7109375" style="478" customWidth="1"/>
    <col min="7685" max="7685" width="12.7109375" style="478" customWidth="1"/>
    <col min="7686" max="7686" width="47.42578125" style="478" customWidth="1"/>
    <col min="7687" max="7695" width="0" style="478" hidden="1" customWidth="1"/>
    <col min="7696" max="7696" width="11.7109375" style="478" customWidth="1"/>
    <col min="7697" max="7697" width="6.42578125" style="478" bestFit="1" customWidth="1"/>
    <col min="7698" max="7698" width="11.7109375" style="478" customWidth="1"/>
    <col min="7699" max="7699" width="0" style="478" hidden="1" customWidth="1"/>
    <col min="7700" max="7700" width="3.7109375" style="478" customWidth="1"/>
    <col min="7701" max="7701" width="11.140625" style="478" bestFit="1" customWidth="1"/>
    <col min="7702" max="7929" width="10.5703125" style="478"/>
    <col min="7930" max="7937" width="0" style="478" hidden="1" customWidth="1"/>
    <col min="7938" max="7940" width="3.7109375" style="478" customWidth="1"/>
    <col min="7941" max="7941" width="12.7109375" style="478" customWidth="1"/>
    <col min="7942" max="7942" width="47.42578125" style="478" customWidth="1"/>
    <col min="7943" max="7951" width="0" style="478" hidden="1" customWidth="1"/>
    <col min="7952" max="7952" width="11.7109375" style="478" customWidth="1"/>
    <col min="7953" max="7953" width="6.42578125" style="478" bestFit="1" customWidth="1"/>
    <col min="7954" max="7954" width="11.7109375" style="478" customWidth="1"/>
    <col min="7955" max="7955" width="0" style="478" hidden="1" customWidth="1"/>
    <col min="7956" max="7956" width="3.7109375" style="478" customWidth="1"/>
    <col min="7957" max="7957" width="11.140625" style="478" bestFit="1" customWidth="1"/>
    <col min="7958" max="8185" width="10.5703125" style="478"/>
    <col min="8186" max="8193" width="0" style="478" hidden="1" customWidth="1"/>
    <col min="8194" max="8196" width="3.7109375" style="478" customWidth="1"/>
    <col min="8197" max="8197" width="12.7109375" style="478" customWidth="1"/>
    <col min="8198" max="8198" width="47.42578125" style="478" customWidth="1"/>
    <col min="8199" max="8207" width="0" style="478" hidden="1" customWidth="1"/>
    <col min="8208" max="8208" width="11.7109375" style="478" customWidth="1"/>
    <col min="8209" max="8209" width="6.42578125" style="478" bestFit="1" customWidth="1"/>
    <col min="8210" max="8210" width="11.7109375" style="478" customWidth="1"/>
    <col min="8211" max="8211" width="0" style="478" hidden="1" customWidth="1"/>
    <col min="8212" max="8212" width="3.7109375" style="478" customWidth="1"/>
    <col min="8213" max="8213" width="11.140625" style="478" bestFit="1" customWidth="1"/>
    <col min="8214" max="8441" width="10.5703125" style="478"/>
    <col min="8442" max="8449" width="0" style="478" hidden="1" customWidth="1"/>
    <col min="8450" max="8452" width="3.7109375" style="478" customWidth="1"/>
    <col min="8453" max="8453" width="12.7109375" style="478" customWidth="1"/>
    <col min="8454" max="8454" width="47.42578125" style="478" customWidth="1"/>
    <col min="8455" max="8463" width="0" style="478" hidden="1" customWidth="1"/>
    <col min="8464" max="8464" width="11.7109375" style="478" customWidth="1"/>
    <col min="8465" max="8465" width="6.42578125" style="478" bestFit="1" customWidth="1"/>
    <col min="8466" max="8466" width="11.7109375" style="478" customWidth="1"/>
    <col min="8467" max="8467" width="0" style="478" hidden="1" customWidth="1"/>
    <col min="8468" max="8468" width="3.7109375" style="478" customWidth="1"/>
    <col min="8469" max="8469" width="11.140625" style="478" bestFit="1" customWidth="1"/>
    <col min="8470" max="8697" width="10.5703125" style="478"/>
    <col min="8698" max="8705" width="0" style="478" hidden="1" customWidth="1"/>
    <col min="8706" max="8708" width="3.7109375" style="478" customWidth="1"/>
    <col min="8709" max="8709" width="12.7109375" style="478" customWidth="1"/>
    <col min="8710" max="8710" width="47.42578125" style="478" customWidth="1"/>
    <col min="8711" max="8719" width="0" style="478" hidden="1" customWidth="1"/>
    <col min="8720" max="8720" width="11.7109375" style="478" customWidth="1"/>
    <col min="8721" max="8721" width="6.42578125" style="478" bestFit="1" customWidth="1"/>
    <col min="8722" max="8722" width="11.7109375" style="478" customWidth="1"/>
    <col min="8723" max="8723" width="0" style="478" hidden="1" customWidth="1"/>
    <col min="8724" max="8724" width="3.7109375" style="478" customWidth="1"/>
    <col min="8725" max="8725" width="11.140625" style="478" bestFit="1" customWidth="1"/>
    <col min="8726" max="8953" width="10.5703125" style="478"/>
    <col min="8954" max="8961" width="0" style="478" hidden="1" customWidth="1"/>
    <col min="8962" max="8964" width="3.7109375" style="478" customWidth="1"/>
    <col min="8965" max="8965" width="12.7109375" style="478" customWidth="1"/>
    <col min="8966" max="8966" width="47.42578125" style="478" customWidth="1"/>
    <col min="8967" max="8975" width="0" style="478" hidden="1" customWidth="1"/>
    <col min="8976" max="8976" width="11.7109375" style="478" customWidth="1"/>
    <col min="8977" max="8977" width="6.42578125" style="478" bestFit="1" customWidth="1"/>
    <col min="8978" max="8978" width="11.7109375" style="478" customWidth="1"/>
    <col min="8979" max="8979" width="0" style="478" hidden="1" customWidth="1"/>
    <col min="8980" max="8980" width="3.7109375" style="478" customWidth="1"/>
    <col min="8981" max="8981" width="11.140625" style="478" bestFit="1" customWidth="1"/>
    <col min="8982" max="9209" width="10.5703125" style="478"/>
    <col min="9210" max="9217" width="0" style="478" hidden="1" customWidth="1"/>
    <col min="9218" max="9220" width="3.7109375" style="478" customWidth="1"/>
    <col min="9221" max="9221" width="12.7109375" style="478" customWidth="1"/>
    <col min="9222" max="9222" width="47.42578125" style="478" customWidth="1"/>
    <col min="9223" max="9231" width="0" style="478" hidden="1" customWidth="1"/>
    <col min="9232" max="9232" width="11.7109375" style="478" customWidth="1"/>
    <col min="9233" max="9233" width="6.42578125" style="478" bestFit="1" customWidth="1"/>
    <col min="9234" max="9234" width="11.7109375" style="478" customWidth="1"/>
    <col min="9235" max="9235" width="0" style="478" hidden="1" customWidth="1"/>
    <col min="9236" max="9236" width="3.7109375" style="478" customWidth="1"/>
    <col min="9237" max="9237" width="11.140625" style="478" bestFit="1" customWidth="1"/>
    <col min="9238" max="9465" width="10.5703125" style="478"/>
    <col min="9466" max="9473" width="0" style="478" hidden="1" customWidth="1"/>
    <col min="9474" max="9476" width="3.7109375" style="478" customWidth="1"/>
    <col min="9477" max="9477" width="12.7109375" style="478" customWidth="1"/>
    <col min="9478" max="9478" width="47.42578125" style="478" customWidth="1"/>
    <col min="9479" max="9487" width="0" style="478" hidden="1" customWidth="1"/>
    <col min="9488" max="9488" width="11.7109375" style="478" customWidth="1"/>
    <col min="9489" max="9489" width="6.42578125" style="478" bestFit="1" customWidth="1"/>
    <col min="9490" max="9490" width="11.7109375" style="478" customWidth="1"/>
    <col min="9491" max="9491" width="0" style="478" hidden="1" customWidth="1"/>
    <col min="9492" max="9492" width="3.7109375" style="478" customWidth="1"/>
    <col min="9493" max="9493" width="11.140625" style="478" bestFit="1" customWidth="1"/>
    <col min="9494" max="9721" width="10.5703125" style="478"/>
    <col min="9722" max="9729" width="0" style="478" hidden="1" customWidth="1"/>
    <col min="9730" max="9732" width="3.7109375" style="478" customWidth="1"/>
    <col min="9733" max="9733" width="12.7109375" style="478" customWidth="1"/>
    <col min="9734" max="9734" width="47.42578125" style="478" customWidth="1"/>
    <col min="9735" max="9743" width="0" style="478" hidden="1" customWidth="1"/>
    <col min="9744" max="9744" width="11.7109375" style="478" customWidth="1"/>
    <col min="9745" max="9745" width="6.42578125" style="478" bestFit="1" customWidth="1"/>
    <col min="9746" max="9746" width="11.7109375" style="478" customWidth="1"/>
    <col min="9747" max="9747" width="0" style="478" hidden="1" customWidth="1"/>
    <col min="9748" max="9748" width="3.7109375" style="478" customWidth="1"/>
    <col min="9749" max="9749" width="11.140625" style="478" bestFit="1" customWidth="1"/>
    <col min="9750" max="9977" width="10.5703125" style="478"/>
    <col min="9978" max="9985" width="0" style="478" hidden="1" customWidth="1"/>
    <col min="9986" max="9988" width="3.7109375" style="478" customWidth="1"/>
    <col min="9989" max="9989" width="12.7109375" style="478" customWidth="1"/>
    <col min="9990" max="9990" width="47.42578125" style="478" customWidth="1"/>
    <col min="9991" max="9999" width="0" style="478" hidden="1" customWidth="1"/>
    <col min="10000" max="10000" width="11.7109375" style="478" customWidth="1"/>
    <col min="10001" max="10001" width="6.42578125" style="478" bestFit="1" customWidth="1"/>
    <col min="10002" max="10002" width="11.7109375" style="478" customWidth="1"/>
    <col min="10003" max="10003" width="0" style="478" hidden="1" customWidth="1"/>
    <col min="10004" max="10004" width="3.7109375" style="478" customWidth="1"/>
    <col min="10005" max="10005" width="11.140625" style="478" bestFit="1" customWidth="1"/>
    <col min="10006" max="10233" width="10.5703125" style="478"/>
    <col min="10234" max="10241" width="0" style="478" hidden="1" customWidth="1"/>
    <col min="10242" max="10244" width="3.7109375" style="478" customWidth="1"/>
    <col min="10245" max="10245" width="12.7109375" style="478" customWidth="1"/>
    <col min="10246" max="10246" width="47.42578125" style="478" customWidth="1"/>
    <col min="10247" max="10255" width="0" style="478" hidden="1" customWidth="1"/>
    <col min="10256" max="10256" width="11.7109375" style="478" customWidth="1"/>
    <col min="10257" max="10257" width="6.42578125" style="478" bestFit="1" customWidth="1"/>
    <col min="10258" max="10258" width="11.7109375" style="478" customWidth="1"/>
    <col min="10259" max="10259" width="0" style="478" hidden="1" customWidth="1"/>
    <col min="10260" max="10260" width="3.7109375" style="478" customWidth="1"/>
    <col min="10261" max="10261" width="11.140625" style="478" bestFit="1" customWidth="1"/>
    <col min="10262" max="10489" width="10.5703125" style="478"/>
    <col min="10490" max="10497" width="0" style="478" hidden="1" customWidth="1"/>
    <col min="10498" max="10500" width="3.7109375" style="478" customWidth="1"/>
    <col min="10501" max="10501" width="12.7109375" style="478" customWidth="1"/>
    <col min="10502" max="10502" width="47.42578125" style="478" customWidth="1"/>
    <col min="10503" max="10511" width="0" style="478" hidden="1" customWidth="1"/>
    <col min="10512" max="10512" width="11.7109375" style="478" customWidth="1"/>
    <col min="10513" max="10513" width="6.42578125" style="478" bestFit="1" customWidth="1"/>
    <col min="10514" max="10514" width="11.7109375" style="478" customWidth="1"/>
    <col min="10515" max="10515" width="0" style="478" hidden="1" customWidth="1"/>
    <col min="10516" max="10516" width="3.7109375" style="478" customWidth="1"/>
    <col min="10517" max="10517" width="11.140625" style="478" bestFit="1" customWidth="1"/>
    <col min="10518" max="10745" width="10.5703125" style="478"/>
    <col min="10746" max="10753" width="0" style="478" hidden="1" customWidth="1"/>
    <col min="10754" max="10756" width="3.7109375" style="478" customWidth="1"/>
    <col min="10757" max="10757" width="12.7109375" style="478" customWidth="1"/>
    <col min="10758" max="10758" width="47.42578125" style="478" customWidth="1"/>
    <col min="10759" max="10767" width="0" style="478" hidden="1" customWidth="1"/>
    <col min="10768" max="10768" width="11.7109375" style="478" customWidth="1"/>
    <col min="10769" max="10769" width="6.42578125" style="478" bestFit="1" customWidth="1"/>
    <col min="10770" max="10770" width="11.7109375" style="478" customWidth="1"/>
    <col min="10771" max="10771" width="0" style="478" hidden="1" customWidth="1"/>
    <col min="10772" max="10772" width="3.7109375" style="478" customWidth="1"/>
    <col min="10773" max="10773" width="11.140625" style="478" bestFit="1" customWidth="1"/>
    <col min="10774" max="11001" width="10.5703125" style="478"/>
    <col min="11002" max="11009" width="0" style="478" hidden="1" customWidth="1"/>
    <col min="11010" max="11012" width="3.7109375" style="478" customWidth="1"/>
    <col min="11013" max="11013" width="12.7109375" style="478" customWidth="1"/>
    <col min="11014" max="11014" width="47.42578125" style="478" customWidth="1"/>
    <col min="11015" max="11023" width="0" style="478" hidden="1" customWidth="1"/>
    <col min="11024" max="11024" width="11.7109375" style="478" customWidth="1"/>
    <col min="11025" max="11025" width="6.42578125" style="478" bestFit="1" customWidth="1"/>
    <col min="11026" max="11026" width="11.7109375" style="478" customWidth="1"/>
    <col min="11027" max="11027" width="0" style="478" hidden="1" customWidth="1"/>
    <col min="11028" max="11028" width="3.7109375" style="478" customWidth="1"/>
    <col min="11029" max="11029" width="11.140625" style="478" bestFit="1" customWidth="1"/>
    <col min="11030" max="11257" width="10.5703125" style="478"/>
    <col min="11258" max="11265" width="0" style="478" hidden="1" customWidth="1"/>
    <col min="11266" max="11268" width="3.7109375" style="478" customWidth="1"/>
    <col min="11269" max="11269" width="12.7109375" style="478" customWidth="1"/>
    <col min="11270" max="11270" width="47.42578125" style="478" customWidth="1"/>
    <col min="11271" max="11279" width="0" style="478" hidden="1" customWidth="1"/>
    <col min="11280" max="11280" width="11.7109375" style="478" customWidth="1"/>
    <col min="11281" max="11281" width="6.42578125" style="478" bestFit="1" customWidth="1"/>
    <col min="11282" max="11282" width="11.7109375" style="478" customWidth="1"/>
    <col min="11283" max="11283" width="0" style="478" hidden="1" customWidth="1"/>
    <col min="11284" max="11284" width="3.7109375" style="478" customWidth="1"/>
    <col min="11285" max="11285" width="11.140625" style="478" bestFit="1" customWidth="1"/>
    <col min="11286" max="11513" width="10.5703125" style="478"/>
    <col min="11514" max="11521" width="0" style="478" hidden="1" customWidth="1"/>
    <col min="11522" max="11524" width="3.7109375" style="478" customWidth="1"/>
    <col min="11525" max="11525" width="12.7109375" style="478" customWidth="1"/>
    <col min="11526" max="11526" width="47.42578125" style="478" customWidth="1"/>
    <col min="11527" max="11535" width="0" style="478" hidden="1" customWidth="1"/>
    <col min="11536" max="11536" width="11.7109375" style="478" customWidth="1"/>
    <col min="11537" max="11537" width="6.42578125" style="478" bestFit="1" customWidth="1"/>
    <col min="11538" max="11538" width="11.7109375" style="478" customWidth="1"/>
    <col min="11539" max="11539" width="0" style="478" hidden="1" customWidth="1"/>
    <col min="11540" max="11540" width="3.7109375" style="478" customWidth="1"/>
    <col min="11541" max="11541" width="11.140625" style="478" bestFit="1" customWidth="1"/>
    <col min="11542" max="11769" width="10.5703125" style="478"/>
    <col min="11770" max="11777" width="0" style="478" hidden="1" customWidth="1"/>
    <col min="11778" max="11780" width="3.7109375" style="478" customWidth="1"/>
    <col min="11781" max="11781" width="12.7109375" style="478" customWidth="1"/>
    <col min="11782" max="11782" width="47.42578125" style="478" customWidth="1"/>
    <col min="11783" max="11791" width="0" style="478" hidden="1" customWidth="1"/>
    <col min="11792" max="11792" width="11.7109375" style="478" customWidth="1"/>
    <col min="11793" max="11793" width="6.42578125" style="478" bestFit="1" customWidth="1"/>
    <col min="11794" max="11794" width="11.7109375" style="478" customWidth="1"/>
    <col min="11795" max="11795" width="0" style="478" hidden="1" customWidth="1"/>
    <col min="11796" max="11796" width="3.7109375" style="478" customWidth="1"/>
    <col min="11797" max="11797" width="11.140625" style="478" bestFit="1" customWidth="1"/>
    <col min="11798" max="12025" width="10.5703125" style="478"/>
    <col min="12026" max="12033" width="0" style="478" hidden="1" customWidth="1"/>
    <col min="12034" max="12036" width="3.7109375" style="478" customWidth="1"/>
    <col min="12037" max="12037" width="12.7109375" style="478" customWidth="1"/>
    <col min="12038" max="12038" width="47.42578125" style="478" customWidth="1"/>
    <col min="12039" max="12047" width="0" style="478" hidden="1" customWidth="1"/>
    <col min="12048" max="12048" width="11.7109375" style="478" customWidth="1"/>
    <col min="12049" max="12049" width="6.42578125" style="478" bestFit="1" customWidth="1"/>
    <col min="12050" max="12050" width="11.7109375" style="478" customWidth="1"/>
    <col min="12051" max="12051" width="0" style="478" hidden="1" customWidth="1"/>
    <col min="12052" max="12052" width="3.7109375" style="478" customWidth="1"/>
    <col min="12053" max="12053" width="11.140625" style="478" bestFit="1" customWidth="1"/>
    <col min="12054" max="12281" width="10.5703125" style="478"/>
    <col min="12282" max="12289" width="0" style="478" hidden="1" customWidth="1"/>
    <col min="12290" max="12292" width="3.7109375" style="478" customWidth="1"/>
    <col min="12293" max="12293" width="12.7109375" style="478" customWidth="1"/>
    <col min="12294" max="12294" width="47.42578125" style="478" customWidth="1"/>
    <col min="12295" max="12303" width="0" style="478" hidden="1" customWidth="1"/>
    <col min="12304" max="12304" width="11.7109375" style="478" customWidth="1"/>
    <col min="12305" max="12305" width="6.42578125" style="478" bestFit="1" customWidth="1"/>
    <col min="12306" max="12306" width="11.7109375" style="478" customWidth="1"/>
    <col min="12307" max="12307" width="0" style="478" hidden="1" customWidth="1"/>
    <col min="12308" max="12308" width="3.7109375" style="478" customWidth="1"/>
    <col min="12309" max="12309" width="11.140625" style="478" bestFit="1" customWidth="1"/>
    <col min="12310" max="12537" width="10.5703125" style="478"/>
    <col min="12538" max="12545" width="0" style="478" hidden="1" customWidth="1"/>
    <col min="12546" max="12548" width="3.7109375" style="478" customWidth="1"/>
    <col min="12549" max="12549" width="12.7109375" style="478" customWidth="1"/>
    <col min="12550" max="12550" width="47.42578125" style="478" customWidth="1"/>
    <col min="12551" max="12559" width="0" style="478" hidden="1" customWidth="1"/>
    <col min="12560" max="12560" width="11.7109375" style="478" customWidth="1"/>
    <col min="12561" max="12561" width="6.42578125" style="478" bestFit="1" customWidth="1"/>
    <col min="12562" max="12562" width="11.7109375" style="478" customWidth="1"/>
    <col min="12563" max="12563" width="0" style="478" hidden="1" customWidth="1"/>
    <col min="12564" max="12564" width="3.7109375" style="478" customWidth="1"/>
    <col min="12565" max="12565" width="11.140625" style="478" bestFit="1" customWidth="1"/>
    <col min="12566" max="12793" width="10.5703125" style="478"/>
    <col min="12794" max="12801" width="0" style="478" hidden="1" customWidth="1"/>
    <col min="12802" max="12804" width="3.7109375" style="478" customWidth="1"/>
    <col min="12805" max="12805" width="12.7109375" style="478" customWidth="1"/>
    <col min="12806" max="12806" width="47.42578125" style="478" customWidth="1"/>
    <col min="12807" max="12815" width="0" style="478" hidden="1" customWidth="1"/>
    <col min="12816" max="12816" width="11.7109375" style="478" customWidth="1"/>
    <col min="12817" max="12817" width="6.42578125" style="478" bestFit="1" customWidth="1"/>
    <col min="12818" max="12818" width="11.7109375" style="478" customWidth="1"/>
    <col min="12819" max="12819" width="0" style="478" hidden="1" customWidth="1"/>
    <col min="12820" max="12820" width="3.7109375" style="478" customWidth="1"/>
    <col min="12821" max="12821" width="11.140625" style="478" bestFit="1" customWidth="1"/>
    <col min="12822" max="13049" width="10.5703125" style="478"/>
    <col min="13050" max="13057" width="0" style="478" hidden="1" customWidth="1"/>
    <col min="13058" max="13060" width="3.7109375" style="478" customWidth="1"/>
    <col min="13061" max="13061" width="12.7109375" style="478" customWidth="1"/>
    <col min="13062" max="13062" width="47.42578125" style="478" customWidth="1"/>
    <col min="13063" max="13071" width="0" style="478" hidden="1" customWidth="1"/>
    <col min="13072" max="13072" width="11.7109375" style="478" customWidth="1"/>
    <col min="13073" max="13073" width="6.42578125" style="478" bestFit="1" customWidth="1"/>
    <col min="13074" max="13074" width="11.7109375" style="478" customWidth="1"/>
    <col min="13075" max="13075" width="0" style="478" hidden="1" customWidth="1"/>
    <col min="13076" max="13076" width="3.7109375" style="478" customWidth="1"/>
    <col min="13077" max="13077" width="11.140625" style="478" bestFit="1" customWidth="1"/>
    <col min="13078" max="13305" width="10.5703125" style="478"/>
    <col min="13306" max="13313" width="0" style="478" hidden="1" customWidth="1"/>
    <col min="13314" max="13316" width="3.7109375" style="478" customWidth="1"/>
    <col min="13317" max="13317" width="12.7109375" style="478" customWidth="1"/>
    <col min="13318" max="13318" width="47.42578125" style="478" customWidth="1"/>
    <col min="13319" max="13327" width="0" style="478" hidden="1" customWidth="1"/>
    <col min="13328" max="13328" width="11.7109375" style="478" customWidth="1"/>
    <col min="13329" max="13329" width="6.42578125" style="478" bestFit="1" customWidth="1"/>
    <col min="13330" max="13330" width="11.7109375" style="478" customWidth="1"/>
    <col min="13331" max="13331" width="0" style="478" hidden="1" customWidth="1"/>
    <col min="13332" max="13332" width="3.7109375" style="478" customWidth="1"/>
    <col min="13333" max="13333" width="11.140625" style="478" bestFit="1" customWidth="1"/>
    <col min="13334" max="13561" width="10.5703125" style="478"/>
    <col min="13562" max="13569" width="0" style="478" hidden="1" customWidth="1"/>
    <col min="13570" max="13572" width="3.7109375" style="478" customWidth="1"/>
    <col min="13573" max="13573" width="12.7109375" style="478" customWidth="1"/>
    <col min="13574" max="13574" width="47.42578125" style="478" customWidth="1"/>
    <col min="13575" max="13583" width="0" style="478" hidden="1" customWidth="1"/>
    <col min="13584" max="13584" width="11.7109375" style="478" customWidth="1"/>
    <col min="13585" max="13585" width="6.42578125" style="478" bestFit="1" customWidth="1"/>
    <col min="13586" max="13586" width="11.7109375" style="478" customWidth="1"/>
    <col min="13587" max="13587" width="0" style="478" hidden="1" customWidth="1"/>
    <col min="13588" max="13588" width="3.7109375" style="478" customWidth="1"/>
    <col min="13589" max="13589" width="11.140625" style="478" bestFit="1" customWidth="1"/>
    <col min="13590" max="13817" width="10.5703125" style="478"/>
    <col min="13818" max="13825" width="0" style="478" hidden="1" customWidth="1"/>
    <col min="13826" max="13828" width="3.7109375" style="478" customWidth="1"/>
    <col min="13829" max="13829" width="12.7109375" style="478" customWidth="1"/>
    <col min="13830" max="13830" width="47.42578125" style="478" customWidth="1"/>
    <col min="13831" max="13839" width="0" style="478" hidden="1" customWidth="1"/>
    <col min="13840" max="13840" width="11.7109375" style="478" customWidth="1"/>
    <col min="13841" max="13841" width="6.42578125" style="478" bestFit="1" customWidth="1"/>
    <col min="13842" max="13842" width="11.7109375" style="478" customWidth="1"/>
    <col min="13843" max="13843" width="0" style="478" hidden="1" customWidth="1"/>
    <col min="13844" max="13844" width="3.7109375" style="478" customWidth="1"/>
    <col min="13845" max="13845" width="11.140625" style="478" bestFit="1" customWidth="1"/>
    <col min="13846" max="14073" width="10.5703125" style="478"/>
    <col min="14074" max="14081" width="0" style="478" hidden="1" customWidth="1"/>
    <col min="14082" max="14084" width="3.7109375" style="478" customWidth="1"/>
    <col min="14085" max="14085" width="12.7109375" style="478" customWidth="1"/>
    <col min="14086" max="14086" width="47.42578125" style="478" customWidth="1"/>
    <col min="14087" max="14095" width="0" style="478" hidden="1" customWidth="1"/>
    <col min="14096" max="14096" width="11.7109375" style="478" customWidth="1"/>
    <col min="14097" max="14097" width="6.42578125" style="478" bestFit="1" customWidth="1"/>
    <col min="14098" max="14098" width="11.7109375" style="478" customWidth="1"/>
    <col min="14099" max="14099" width="0" style="478" hidden="1" customWidth="1"/>
    <col min="14100" max="14100" width="3.7109375" style="478" customWidth="1"/>
    <col min="14101" max="14101" width="11.140625" style="478" bestFit="1" customWidth="1"/>
    <col min="14102" max="14329" width="10.5703125" style="478"/>
    <col min="14330" max="14337" width="0" style="478" hidden="1" customWidth="1"/>
    <col min="14338" max="14340" width="3.7109375" style="478" customWidth="1"/>
    <col min="14341" max="14341" width="12.7109375" style="478" customWidth="1"/>
    <col min="14342" max="14342" width="47.42578125" style="478" customWidth="1"/>
    <col min="14343" max="14351" width="0" style="478" hidden="1" customWidth="1"/>
    <col min="14352" max="14352" width="11.7109375" style="478" customWidth="1"/>
    <col min="14353" max="14353" width="6.42578125" style="478" bestFit="1" customWidth="1"/>
    <col min="14354" max="14354" width="11.7109375" style="478" customWidth="1"/>
    <col min="14355" max="14355" width="0" style="478" hidden="1" customWidth="1"/>
    <col min="14356" max="14356" width="3.7109375" style="478" customWidth="1"/>
    <col min="14357" max="14357" width="11.140625" style="478" bestFit="1" customWidth="1"/>
    <col min="14358" max="14585" width="10.5703125" style="478"/>
    <col min="14586" max="14593" width="0" style="478" hidden="1" customWidth="1"/>
    <col min="14594" max="14596" width="3.7109375" style="478" customWidth="1"/>
    <col min="14597" max="14597" width="12.7109375" style="478" customWidth="1"/>
    <col min="14598" max="14598" width="47.42578125" style="478" customWidth="1"/>
    <col min="14599" max="14607" width="0" style="478" hidden="1" customWidth="1"/>
    <col min="14608" max="14608" width="11.7109375" style="478" customWidth="1"/>
    <col min="14609" max="14609" width="6.42578125" style="478" bestFit="1" customWidth="1"/>
    <col min="14610" max="14610" width="11.7109375" style="478" customWidth="1"/>
    <col min="14611" max="14611" width="0" style="478" hidden="1" customWidth="1"/>
    <col min="14612" max="14612" width="3.7109375" style="478" customWidth="1"/>
    <col min="14613" max="14613" width="11.140625" style="478" bestFit="1" customWidth="1"/>
    <col min="14614" max="14841" width="10.5703125" style="478"/>
    <col min="14842" max="14849" width="0" style="478" hidden="1" customWidth="1"/>
    <col min="14850" max="14852" width="3.7109375" style="478" customWidth="1"/>
    <col min="14853" max="14853" width="12.7109375" style="478" customWidth="1"/>
    <col min="14854" max="14854" width="47.42578125" style="478" customWidth="1"/>
    <col min="14855" max="14863" width="0" style="478" hidden="1" customWidth="1"/>
    <col min="14864" max="14864" width="11.7109375" style="478" customWidth="1"/>
    <col min="14865" max="14865" width="6.42578125" style="478" bestFit="1" customWidth="1"/>
    <col min="14866" max="14866" width="11.7109375" style="478" customWidth="1"/>
    <col min="14867" max="14867" width="0" style="478" hidden="1" customWidth="1"/>
    <col min="14868" max="14868" width="3.7109375" style="478" customWidth="1"/>
    <col min="14869" max="14869" width="11.140625" style="478" bestFit="1" customWidth="1"/>
    <col min="14870" max="15097" width="10.5703125" style="478"/>
    <col min="15098" max="15105" width="0" style="478" hidden="1" customWidth="1"/>
    <col min="15106" max="15108" width="3.7109375" style="478" customWidth="1"/>
    <col min="15109" max="15109" width="12.7109375" style="478" customWidth="1"/>
    <col min="15110" max="15110" width="47.42578125" style="478" customWidth="1"/>
    <col min="15111" max="15119" width="0" style="478" hidden="1" customWidth="1"/>
    <col min="15120" max="15120" width="11.7109375" style="478" customWidth="1"/>
    <col min="15121" max="15121" width="6.42578125" style="478" bestFit="1" customWidth="1"/>
    <col min="15122" max="15122" width="11.7109375" style="478" customWidth="1"/>
    <col min="15123" max="15123" width="0" style="478" hidden="1" customWidth="1"/>
    <col min="15124" max="15124" width="3.7109375" style="478" customWidth="1"/>
    <col min="15125" max="15125" width="11.140625" style="478" bestFit="1" customWidth="1"/>
    <col min="15126" max="15353" width="10.5703125" style="478"/>
    <col min="15354" max="15361" width="0" style="478" hidden="1" customWidth="1"/>
    <col min="15362" max="15364" width="3.7109375" style="478" customWidth="1"/>
    <col min="15365" max="15365" width="12.7109375" style="478" customWidth="1"/>
    <col min="15366" max="15366" width="47.42578125" style="478" customWidth="1"/>
    <col min="15367" max="15375" width="0" style="478" hidden="1" customWidth="1"/>
    <col min="15376" max="15376" width="11.7109375" style="478" customWidth="1"/>
    <col min="15377" max="15377" width="6.42578125" style="478" bestFit="1" customWidth="1"/>
    <col min="15378" max="15378" width="11.7109375" style="478" customWidth="1"/>
    <col min="15379" max="15379" width="0" style="478" hidden="1" customWidth="1"/>
    <col min="15380" max="15380" width="3.7109375" style="478" customWidth="1"/>
    <col min="15381" max="15381" width="11.140625" style="478" bestFit="1" customWidth="1"/>
    <col min="15382" max="15609" width="10.5703125" style="478"/>
    <col min="15610" max="15617" width="0" style="478" hidden="1" customWidth="1"/>
    <col min="15618" max="15620" width="3.7109375" style="478" customWidth="1"/>
    <col min="15621" max="15621" width="12.7109375" style="478" customWidth="1"/>
    <col min="15622" max="15622" width="47.42578125" style="478" customWidth="1"/>
    <col min="15623" max="15631" width="0" style="478" hidden="1" customWidth="1"/>
    <col min="15632" max="15632" width="11.7109375" style="478" customWidth="1"/>
    <col min="15633" max="15633" width="6.42578125" style="478" bestFit="1" customWidth="1"/>
    <col min="15634" max="15634" width="11.7109375" style="478" customWidth="1"/>
    <col min="15635" max="15635" width="0" style="478" hidden="1" customWidth="1"/>
    <col min="15636" max="15636" width="3.7109375" style="478" customWidth="1"/>
    <col min="15637" max="15637" width="11.140625" style="478" bestFit="1" customWidth="1"/>
    <col min="15638" max="15865" width="10.5703125" style="478"/>
    <col min="15866" max="15873" width="0" style="478" hidden="1" customWidth="1"/>
    <col min="15874" max="15876" width="3.7109375" style="478" customWidth="1"/>
    <col min="15877" max="15877" width="12.7109375" style="478" customWidth="1"/>
    <col min="15878" max="15878" width="47.42578125" style="478" customWidth="1"/>
    <col min="15879" max="15887" width="0" style="478" hidden="1" customWidth="1"/>
    <col min="15888" max="15888" width="11.7109375" style="478" customWidth="1"/>
    <col min="15889" max="15889" width="6.42578125" style="478" bestFit="1" customWidth="1"/>
    <col min="15890" max="15890" width="11.7109375" style="478" customWidth="1"/>
    <col min="15891" max="15891" width="0" style="478" hidden="1" customWidth="1"/>
    <col min="15892" max="15892" width="3.7109375" style="478" customWidth="1"/>
    <col min="15893" max="15893" width="11.140625" style="478" bestFit="1" customWidth="1"/>
    <col min="15894" max="16121" width="10.5703125" style="478"/>
    <col min="16122" max="16129" width="0" style="478" hidden="1" customWidth="1"/>
    <col min="16130" max="16132" width="3.7109375" style="478" customWidth="1"/>
    <col min="16133" max="16133" width="12.7109375" style="478" customWidth="1"/>
    <col min="16134" max="16134" width="47.42578125" style="478" customWidth="1"/>
    <col min="16135" max="16143" width="0" style="478" hidden="1" customWidth="1"/>
    <col min="16144" max="16144" width="11.7109375" style="478" customWidth="1"/>
    <col min="16145" max="16145" width="6.42578125" style="478" bestFit="1" customWidth="1"/>
    <col min="16146" max="16146" width="11.7109375" style="478" customWidth="1"/>
    <col min="16147" max="16147" width="0" style="478" hidden="1" customWidth="1"/>
    <col min="16148" max="16148" width="3.7109375" style="478" customWidth="1"/>
    <col min="16149" max="16149" width="11.140625" style="478" bestFit="1" customWidth="1"/>
    <col min="16150"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86"/>
      <c r="V4" s="486"/>
      <c r="W4" s="486"/>
      <c r="X4" s="486"/>
      <c r="Y4" s="486"/>
      <c r="Z4" s="479"/>
    </row>
    <row r="5" spans="1:33" ht="22.5" customHeight="1">
      <c r="J5" s="483"/>
      <c r="K5" s="483"/>
      <c r="L5" s="1215" t="s">
        <v>666</v>
      </c>
      <c r="M5" s="1215"/>
      <c r="N5" s="1215"/>
      <c r="O5" s="1215"/>
      <c r="P5" s="1215"/>
      <c r="Q5" s="1215"/>
      <c r="R5" s="1215"/>
      <c r="S5" s="1215"/>
      <c r="T5" s="1215"/>
      <c r="U5" s="581"/>
      <c r="V5" s="525"/>
      <c r="W5" s="525"/>
      <c r="X5" s="587"/>
      <c r="Y5" s="587"/>
      <c r="Z5" s="499"/>
    </row>
    <row r="6" spans="1:33" ht="3" customHeight="1">
      <c r="J6" s="483"/>
      <c r="K6" s="483"/>
      <c r="L6" s="479"/>
      <c r="M6" s="479"/>
      <c r="N6" s="479"/>
      <c r="O6" s="482"/>
      <c r="P6" s="482"/>
      <c r="Q6" s="482"/>
      <c r="R6" s="482"/>
      <c r="S6" s="482"/>
      <c r="T6" s="482"/>
      <c r="U6" s="479"/>
      <c r="V6" s="479"/>
    </row>
    <row r="7" spans="1:33" s="525" customFormat="1" ht="22.5">
      <c r="A7" s="587"/>
      <c r="B7" s="587"/>
      <c r="C7" s="587"/>
      <c r="D7" s="587"/>
      <c r="E7" s="587"/>
      <c r="F7" s="587"/>
      <c r="G7" s="593"/>
      <c r="H7" s="593"/>
      <c r="I7" s="533"/>
      <c r="J7" s="531"/>
      <c r="K7" s="531"/>
      <c r="L7" s="526"/>
      <c r="M7" s="619" t="s">
        <v>502</v>
      </c>
      <c r="N7" s="668"/>
      <c r="O7" s="1247" t="str">
        <f>IF(NameOrPr_ch="",IF(NameOrPr="","",NameOrPr),NameOrPr_ch)</f>
        <v>Государственная служба Чувашской Республики по конкурентной политике и тарифам</v>
      </c>
      <c r="P7" s="1248"/>
      <c r="Q7" s="1248"/>
      <c r="R7" s="1248"/>
      <c r="S7" s="1248"/>
      <c r="T7" s="1249"/>
      <c r="U7" s="671"/>
      <c r="V7" s="526"/>
      <c r="AC7" s="587"/>
      <c r="AD7" s="587"/>
      <c r="AE7" s="587"/>
      <c r="AF7" s="587"/>
      <c r="AG7" s="587"/>
    </row>
    <row r="8" spans="1:33" s="493" customFormat="1" ht="18.75">
      <c r="A8" s="507"/>
      <c r="B8" s="507"/>
      <c r="C8" s="507"/>
      <c r="D8" s="507"/>
      <c r="E8" s="507"/>
      <c r="F8" s="507"/>
      <c r="G8" s="507"/>
      <c r="H8" s="507"/>
      <c r="L8" s="501"/>
      <c r="M8" s="619" t="s">
        <v>596</v>
      </c>
      <c r="N8" s="668"/>
      <c r="O8" s="1247" t="str">
        <f>IF(datePr_ch="",IF(datePr="","",datePr),datePr_ch)</f>
        <v>24.11.2020</v>
      </c>
      <c r="P8" s="1248"/>
      <c r="Q8" s="1248"/>
      <c r="R8" s="1248"/>
      <c r="S8" s="1248"/>
      <c r="T8" s="1249"/>
      <c r="U8" s="669"/>
      <c r="V8" s="488"/>
      <c r="AC8" s="507"/>
      <c r="AD8" s="507"/>
      <c r="AE8" s="507"/>
      <c r="AF8" s="507"/>
      <c r="AG8" s="507"/>
    </row>
    <row r="9" spans="1:33" s="493" customFormat="1" ht="18.75">
      <c r="A9" s="507"/>
      <c r="B9" s="507"/>
      <c r="C9" s="507"/>
      <c r="D9" s="507"/>
      <c r="E9" s="507"/>
      <c r="F9" s="507"/>
      <c r="G9" s="507"/>
      <c r="H9" s="507"/>
      <c r="L9" s="554"/>
      <c r="M9" s="619" t="s">
        <v>595</v>
      </c>
      <c r="N9" s="668"/>
      <c r="O9" s="1247" t="str">
        <f>IF(numberPr_ch="",IF(numberPr="","",numberPr),numberPr_ch)</f>
        <v>44-22/тп</v>
      </c>
      <c r="P9" s="1248"/>
      <c r="Q9" s="1248"/>
      <c r="R9" s="1248"/>
      <c r="S9" s="1248"/>
      <c r="T9" s="1249"/>
      <c r="U9" s="669"/>
      <c r="V9" s="488"/>
      <c r="AC9" s="507"/>
      <c r="AD9" s="507"/>
      <c r="AE9" s="507"/>
      <c r="AF9" s="507"/>
      <c r="AG9" s="507"/>
    </row>
    <row r="10" spans="1:33" s="493" customFormat="1" ht="18.75">
      <c r="A10" s="507"/>
      <c r="B10" s="507"/>
      <c r="C10" s="507"/>
      <c r="D10" s="507"/>
      <c r="E10" s="507"/>
      <c r="F10" s="507"/>
      <c r="G10" s="507"/>
      <c r="H10" s="507"/>
      <c r="L10" s="554"/>
      <c r="M10" s="619" t="s">
        <v>501</v>
      </c>
      <c r="N10" s="668"/>
      <c r="O10" s="1247" t="str">
        <f>IF(IstPub_ch="",IF(IstPub="","",IstPub),IstPub_ch)</f>
        <v>http://publication.pravo.gov.ru/Document/View/2101202012140001</v>
      </c>
      <c r="P10" s="1248"/>
      <c r="Q10" s="1248"/>
      <c r="R10" s="1248"/>
      <c r="S10" s="1248"/>
      <c r="T10" s="1249"/>
      <c r="U10" s="669"/>
      <c r="V10" s="488"/>
      <c r="AC10" s="507"/>
      <c r="AD10" s="507"/>
      <c r="AE10" s="507"/>
      <c r="AF10" s="507"/>
      <c r="AG10" s="507"/>
    </row>
    <row r="11" spans="1:33" s="493" customFormat="1" ht="11.25" hidden="1">
      <c r="A11" s="507"/>
      <c r="B11" s="507"/>
      <c r="C11" s="507"/>
      <c r="D11" s="507"/>
      <c r="E11" s="507"/>
      <c r="F11" s="507"/>
      <c r="G11" s="507"/>
      <c r="H11" s="507"/>
      <c r="L11" s="554"/>
      <c r="M11" s="554"/>
      <c r="N11" s="568"/>
      <c r="O11" s="584"/>
      <c r="P11" s="584"/>
      <c r="Q11" s="584"/>
      <c r="R11" s="584"/>
      <c r="S11" s="584"/>
      <c r="T11" s="584"/>
      <c r="U11" s="488"/>
      <c r="V11" s="488"/>
      <c r="Z11" s="505" t="s">
        <v>373</v>
      </c>
      <c r="AC11" s="507"/>
      <c r="AD11" s="507"/>
      <c r="AE11" s="507"/>
      <c r="AF11" s="507"/>
      <c r="AG11" s="507"/>
    </row>
    <row r="12" spans="1:33">
      <c r="J12" s="483"/>
      <c r="K12" s="483"/>
      <c r="L12" s="479"/>
      <c r="M12" s="479"/>
      <c r="N12" s="479"/>
      <c r="O12" s="1241"/>
      <c r="P12" s="1241"/>
      <c r="Q12" s="1241"/>
      <c r="R12" s="1241"/>
      <c r="S12" s="1241"/>
      <c r="T12" s="1241"/>
      <c r="U12" s="1241"/>
      <c r="V12" s="1241"/>
      <c r="W12" s="1241"/>
      <c r="X12" s="1241"/>
      <c r="Y12" s="1241"/>
      <c r="Z12" s="1241"/>
    </row>
    <row r="13" spans="1:33" ht="14.25" customHeight="1">
      <c r="J13" s="483"/>
      <c r="K13" s="483"/>
      <c r="L13" s="1228" t="s">
        <v>454</v>
      </c>
      <c r="M13" s="1228"/>
      <c r="N13" s="1228"/>
      <c r="O13" s="1228"/>
      <c r="P13" s="1228"/>
      <c r="Q13" s="1228"/>
      <c r="R13" s="1228"/>
      <c r="S13" s="1228"/>
      <c r="T13" s="1228"/>
      <c r="U13" s="1228"/>
      <c r="V13" s="1228"/>
      <c r="W13" s="1228"/>
      <c r="X13" s="1228"/>
      <c r="Y13" s="1228"/>
      <c r="Z13" s="1228"/>
      <c r="AA13" s="1228"/>
      <c r="AB13" s="1158" t="s">
        <v>455</v>
      </c>
    </row>
    <row r="14" spans="1:33" ht="14.25" customHeight="1">
      <c r="J14" s="483"/>
      <c r="K14" s="483"/>
      <c r="L14" s="1228" t="s">
        <v>92</v>
      </c>
      <c r="M14" s="1228" t="s">
        <v>639</v>
      </c>
      <c r="N14" s="580"/>
      <c r="O14" s="1158" t="s">
        <v>641</v>
      </c>
      <c r="P14" s="1158"/>
      <c r="Q14" s="1158"/>
      <c r="R14" s="1158"/>
      <c r="S14" s="1158"/>
      <c r="T14" s="1158"/>
      <c r="U14" s="1158"/>
      <c r="V14" s="1158"/>
      <c r="W14" s="1158"/>
      <c r="X14" s="1158"/>
      <c r="Y14" s="1158"/>
      <c r="Z14" s="1228" t="s">
        <v>341</v>
      </c>
      <c r="AA14" s="1240" t="s">
        <v>275</v>
      </c>
      <c r="AB14" s="1158"/>
    </row>
    <row r="15" spans="1:33" s="525" customFormat="1" ht="14.25" customHeight="1">
      <c r="A15" s="587"/>
      <c r="B15" s="587"/>
      <c r="C15" s="587"/>
      <c r="D15" s="587"/>
      <c r="E15" s="587"/>
      <c r="F15" s="587"/>
      <c r="G15" s="593"/>
      <c r="H15" s="593"/>
      <c r="I15" s="533"/>
      <c r="J15" s="531"/>
      <c r="K15" s="531"/>
      <c r="L15" s="1228"/>
      <c r="M15" s="1228"/>
      <c r="N15" s="580"/>
      <c r="O15" s="1256" t="s">
        <v>667</v>
      </c>
      <c r="P15" s="1256" t="s">
        <v>620</v>
      </c>
      <c r="Q15" s="1256" t="s">
        <v>621</v>
      </c>
      <c r="R15" s="1256" t="s">
        <v>271</v>
      </c>
      <c r="S15" s="1256"/>
      <c r="T15" s="1256" t="s">
        <v>271</v>
      </c>
      <c r="U15" s="1256"/>
      <c r="V15" s="654"/>
      <c r="W15" s="1255" t="s">
        <v>654</v>
      </c>
      <c r="X15" s="1255"/>
      <c r="Y15" s="1255"/>
      <c r="Z15" s="1228"/>
      <c r="AA15" s="1240"/>
      <c r="AB15" s="1158"/>
      <c r="AC15" s="587"/>
      <c r="AD15" s="587"/>
      <c r="AE15" s="587"/>
      <c r="AF15" s="587"/>
      <c r="AG15" s="587"/>
    </row>
    <row r="16" spans="1:33" ht="56.25" customHeight="1">
      <c r="J16" s="483"/>
      <c r="K16" s="483"/>
      <c r="L16" s="1228"/>
      <c r="M16" s="1228"/>
      <c r="N16" s="580"/>
      <c r="O16" s="1256"/>
      <c r="P16" s="1256"/>
      <c r="Q16" s="1256"/>
      <c r="R16" s="537" t="s">
        <v>622</v>
      </c>
      <c r="S16" s="537" t="s">
        <v>623</v>
      </c>
      <c r="T16" s="537" t="s">
        <v>624</v>
      </c>
      <c r="U16" s="537" t="s">
        <v>625</v>
      </c>
      <c r="V16" s="537"/>
      <c r="W16" s="538" t="s">
        <v>274</v>
      </c>
      <c r="X16" s="1252" t="s">
        <v>273</v>
      </c>
      <c r="Y16" s="1252"/>
      <c r="Z16" s="1228"/>
      <c r="AA16" s="1240"/>
      <c r="AB16" s="1158"/>
    </row>
    <row r="17" spans="1:33">
      <c r="J17" s="483"/>
      <c r="K17" s="491">
        <v>1</v>
      </c>
      <c r="L17" s="480" t="s">
        <v>93</v>
      </c>
      <c r="M17" s="480" t="s">
        <v>49</v>
      </c>
      <c r="N17" s="498" t="s">
        <v>49</v>
      </c>
      <c r="O17" s="489">
        <f ca="1">OFFSET(O17,0,-1)+1</f>
        <v>3</v>
      </c>
      <c r="P17" s="489">
        <f t="shared" ref="P17:W17" ca="1" si="0">OFFSET(P17,0,-1)+1</f>
        <v>4</v>
      </c>
      <c r="Q17" s="489">
        <f t="shared" ca="1" si="0"/>
        <v>5</v>
      </c>
      <c r="R17" s="489">
        <f t="shared" ca="1" si="0"/>
        <v>6</v>
      </c>
      <c r="S17" s="489">
        <f t="shared" ca="1" si="0"/>
        <v>7</v>
      </c>
      <c r="T17" s="489">
        <f t="shared" ca="1" si="0"/>
        <v>8</v>
      </c>
      <c r="U17" s="489">
        <f t="shared" ca="1" si="0"/>
        <v>9</v>
      </c>
      <c r="V17" s="497">
        <f ca="1">OFFSET(V17,0,-1)</f>
        <v>9</v>
      </c>
      <c r="W17" s="489">
        <f t="shared" ca="1" si="0"/>
        <v>10</v>
      </c>
      <c r="X17" s="1217">
        <f ca="1">OFFSET(X17,0,-1)+1</f>
        <v>11</v>
      </c>
      <c r="Y17" s="1217"/>
      <c r="Z17" s="489">
        <f ca="1">OFFSET(Z17,0,-2)+1</f>
        <v>12</v>
      </c>
      <c r="AB17" s="489">
        <f ca="1">OFFSET(AB17,0,-2)+1</f>
        <v>13</v>
      </c>
    </row>
    <row r="18" spans="1:33" ht="22.5">
      <c r="A18" s="1201">
        <v>1</v>
      </c>
      <c r="B18" s="1055"/>
      <c r="C18" s="1055"/>
      <c r="D18" s="1055"/>
      <c r="E18" s="1056"/>
      <c r="F18" s="1057"/>
      <c r="G18" s="1055"/>
      <c r="H18" s="1055"/>
      <c r="I18" s="1043"/>
      <c r="J18" s="1048"/>
      <c r="K18" s="1048"/>
      <c r="L18" s="595">
        <f>mergeValue(A18)</f>
        <v>1</v>
      </c>
      <c r="M18" s="643" t="s">
        <v>20</v>
      </c>
      <c r="N18" s="582"/>
      <c r="O18" s="1242"/>
      <c r="P18" s="1242"/>
      <c r="Q18" s="1242"/>
      <c r="R18" s="1242"/>
      <c r="S18" s="1242"/>
      <c r="T18" s="1242"/>
      <c r="U18" s="1242"/>
      <c r="V18" s="1242"/>
      <c r="W18" s="1242"/>
      <c r="X18" s="1242"/>
      <c r="Y18" s="1242"/>
      <c r="Z18" s="1242"/>
      <c r="AA18" s="1242"/>
      <c r="AB18" s="632" t="s">
        <v>476</v>
      </c>
    </row>
    <row r="19" spans="1:33" ht="22.5">
      <c r="A19" s="1201"/>
      <c r="B19" s="1201">
        <v>1</v>
      </c>
      <c r="C19" s="1055"/>
      <c r="D19" s="1055"/>
      <c r="E19" s="1057"/>
      <c r="F19" s="1057"/>
      <c r="G19" s="1055"/>
      <c r="H19" s="1055"/>
      <c r="I19" s="1050"/>
      <c r="J19" s="1045"/>
      <c r="K19" s="1044"/>
      <c r="L19" s="595" t="str">
        <f>mergeValue(A19) &amp;"."&amp; mergeValue(B19)</f>
        <v>1.1</v>
      </c>
      <c r="M19" s="548" t="s">
        <v>16</v>
      </c>
      <c r="N19" s="582"/>
      <c r="O19" s="1242"/>
      <c r="P19" s="1242"/>
      <c r="Q19" s="1242"/>
      <c r="R19" s="1242"/>
      <c r="S19" s="1242"/>
      <c r="T19" s="1242"/>
      <c r="U19" s="1242"/>
      <c r="V19" s="1242"/>
      <c r="W19" s="1242"/>
      <c r="X19" s="1242"/>
      <c r="Y19" s="1242"/>
      <c r="Z19" s="1242"/>
      <c r="AA19" s="1242"/>
      <c r="AB19" s="632" t="s">
        <v>477</v>
      </c>
    </row>
    <row r="20" spans="1:33" ht="22.5">
      <c r="A20" s="1201"/>
      <c r="B20" s="1201"/>
      <c r="C20" s="1201">
        <v>1</v>
      </c>
      <c r="D20" s="1055"/>
      <c r="E20" s="1057"/>
      <c r="F20" s="1057"/>
      <c r="G20" s="1055"/>
      <c r="H20" s="1055"/>
      <c r="I20" s="1050"/>
      <c r="J20" s="1045"/>
      <c r="K20" s="1044"/>
      <c r="L20" s="595" t="str">
        <f>mergeValue(A20) &amp;"."&amp; mergeValue(B20)&amp;"."&amp; mergeValue(C20)</f>
        <v>1.1.1</v>
      </c>
      <c r="M20" s="549" t="s">
        <v>7</v>
      </c>
      <c r="N20" s="582"/>
      <c r="O20" s="1242"/>
      <c r="P20" s="1242"/>
      <c r="Q20" s="1242"/>
      <c r="R20" s="1242"/>
      <c r="S20" s="1242"/>
      <c r="T20" s="1242"/>
      <c r="U20" s="1242"/>
      <c r="V20" s="1242"/>
      <c r="W20" s="1242"/>
      <c r="X20" s="1242"/>
      <c r="Y20" s="1242"/>
      <c r="Z20" s="1242"/>
      <c r="AA20" s="1242"/>
      <c r="AB20" s="632" t="s">
        <v>633</v>
      </c>
    </row>
    <row r="21" spans="1:33" ht="22.5">
      <c r="A21" s="1201"/>
      <c r="B21" s="1201"/>
      <c r="C21" s="1201"/>
      <c r="D21" s="1201">
        <v>1</v>
      </c>
      <c r="E21" s="1057"/>
      <c r="F21" s="1057"/>
      <c r="G21" s="1055"/>
      <c r="H21" s="1055"/>
      <c r="I21" s="1050"/>
      <c r="J21" s="1045"/>
      <c r="K21" s="1044"/>
      <c r="L21" s="595" t="str">
        <f>mergeValue(A21) &amp;"."&amp; mergeValue(B21)&amp;"."&amp; mergeValue(C21)&amp;"."&amp; mergeValue(D21)</f>
        <v>1.1.1.1</v>
      </c>
      <c r="M21" s="550" t="s">
        <v>22</v>
      </c>
      <c r="N21" s="582"/>
      <c r="O21" s="1242"/>
      <c r="P21" s="1242"/>
      <c r="Q21" s="1242"/>
      <c r="R21" s="1242"/>
      <c r="S21" s="1242"/>
      <c r="T21" s="1242"/>
      <c r="U21" s="1242"/>
      <c r="V21" s="1242"/>
      <c r="W21" s="1242"/>
      <c r="X21" s="1242"/>
      <c r="Y21" s="1242"/>
      <c r="Z21" s="1242"/>
      <c r="AA21" s="1242"/>
      <c r="AB21" s="632" t="s">
        <v>634</v>
      </c>
    </row>
    <row r="22" spans="1:33" ht="0.2" customHeight="1">
      <c r="A22" s="1201"/>
      <c r="B22" s="1201"/>
      <c r="C22" s="1201"/>
      <c r="D22" s="1201"/>
      <c r="E22" s="1201">
        <v>1</v>
      </c>
      <c r="F22" s="1057"/>
      <c r="G22" s="1055"/>
      <c r="H22" s="1055"/>
      <c r="I22" s="1049"/>
      <c r="J22" s="1045"/>
      <c r="K22" s="1044"/>
      <c r="L22" s="595"/>
      <c r="M22" s="556"/>
      <c r="N22" s="583"/>
      <c r="O22" s="633"/>
      <c r="P22" s="633"/>
      <c r="Q22" s="633"/>
      <c r="R22" s="633"/>
      <c r="S22" s="633"/>
      <c r="T22" s="633"/>
      <c r="U22" s="633"/>
      <c r="V22" s="633"/>
      <c r="W22" s="633"/>
      <c r="X22" s="633"/>
      <c r="Y22" s="633"/>
      <c r="Z22" s="633"/>
      <c r="AA22" s="510"/>
      <c r="AB22" s="632"/>
    </row>
    <row r="23" spans="1:33" ht="90">
      <c r="A23" s="1201"/>
      <c r="B23" s="1201"/>
      <c r="C23" s="1201"/>
      <c r="D23" s="1201"/>
      <c r="E23" s="1201"/>
      <c r="F23" s="1201">
        <v>1</v>
      </c>
      <c r="G23" s="1055"/>
      <c r="H23" s="1055"/>
      <c r="I23" s="1253"/>
      <c r="J23" s="1045"/>
      <c r="K23" s="1044"/>
      <c r="L23" s="595" t="str">
        <f>mergeValue(A23) &amp;"."&amp; mergeValue(B23)&amp;"."&amp; mergeValue(C23)&amp;"."&amp; mergeValue(D23)&amp;"."&amp; mergeValue(F23)</f>
        <v>1.1.1.1.1</v>
      </c>
      <c r="M23" s="557" t="s">
        <v>10</v>
      </c>
      <c r="N23" s="583"/>
      <c r="O23" s="1204"/>
      <c r="P23" s="1205"/>
      <c r="Q23" s="1205"/>
      <c r="R23" s="1205"/>
      <c r="S23" s="1205"/>
      <c r="T23" s="1205"/>
      <c r="U23" s="1205"/>
      <c r="V23" s="1205"/>
      <c r="W23" s="1205"/>
      <c r="X23" s="1205"/>
      <c r="Y23" s="1205"/>
      <c r="Z23" s="1205"/>
      <c r="AA23" s="1206"/>
      <c r="AB23" s="632" t="s">
        <v>635</v>
      </c>
      <c r="AD23" s="506" t="str">
        <f>strCheckUnique(AE23:AE28)</f>
        <v/>
      </c>
      <c r="AF23" s="506"/>
    </row>
    <row r="24" spans="1:33" ht="135">
      <c r="A24" s="1201"/>
      <c r="B24" s="1201"/>
      <c r="C24" s="1201"/>
      <c r="D24" s="1201"/>
      <c r="E24" s="1201"/>
      <c r="F24" s="1201"/>
      <c r="G24" s="1201">
        <v>1</v>
      </c>
      <c r="H24" s="1055"/>
      <c r="I24" s="1253"/>
      <c r="J24" s="1254"/>
      <c r="K24" s="1051"/>
      <c r="L24" s="595" t="str">
        <f>mergeValue(A24) &amp;"."&amp; mergeValue(B24)&amp;"."&amp; mergeValue(C24)&amp;"."&amp; mergeValue(D24)&amp;"."&amp; mergeValue(F24)&amp;"."&amp; mergeValue(G24)</f>
        <v>1.1.1.1.1.1</v>
      </c>
      <c r="M24" s="1071" t="s">
        <v>650</v>
      </c>
      <c r="N24" s="648"/>
      <c r="O24" s="564"/>
      <c r="P24" s="564"/>
      <c r="Q24" s="564"/>
      <c r="R24" s="495"/>
      <c r="S24" s="1096"/>
      <c r="T24" s="495"/>
      <c r="U24" s="1096"/>
      <c r="V24" s="586" t="str">
        <f>W24 &amp; "-" &amp; Y24</f>
        <v>-</v>
      </c>
      <c r="W24" s="1243"/>
      <c r="X24" s="1208" t="s">
        <v>84</v>
      </c>
      <c r="Y24" s="1243"/>
      <c r="Z24" s="1208" t="s">
        <v>85</v>
      </c>
      <c r="AA24" s="539"/>
      <c r="AB24" s="632" t="s">
        <v>668</v>
      </c>
      <c r="AC24" s="502" t="str">
        <f>strCheckDate(O24:AA24)</f>
        <v/>
      </c>
      <c r="AD24" s="506"/>
      <c r="AE24" s="506" t="str">
        <f>IF(M24="","",M24 )</f>
        <v>горячая вода в системе централизованного теплоснабжения на горячее водоснабжение</v>
      </c>
      <c r="AF24" s="506"/>
      <c r="AG24" s="506"/>
    </row>
    <row r="25" spans="1:33" ht="99" customHeight="1">
      <c r="A25" s="1201"/>
      <c r="B25" s="1201"/>
      <c r="C25" s="1201"/>
      <c r="D25" s="1201"/>
      <c r="E25" s="1201"/>
      <c r="F25" s="1201"/>
      <c r="G25" s="1201"/>
      <c r="H25" s="1055">
        <v>1</v>
      </c>
      <c r="I25" s="1253"/>
      <c r="J25" s="1254"/>
      <c r="K25" s="1051"/>
      <c r="L25" s="595" t="str">
        <f>mergeValue(A25) &amp;"."&amp; mergeValue(B25)&amp;"."&amp; mergeValue(C25)&amp;"."&amp; mergeValue(D25)&amp;"."&amp; mergeValue(F25)&amp;"."&amp; mergeValue(G25)&amp;"."&amp; mergeValue(H25)</f>
        <v>1.1.1.1.1.1.1</v>
      </c>
      <c r="M25" s="1073"/>
      <c r="N25" s="496"/>
      <c r="O25" s="564"/>
      <c r="P25" s="564"/>
      <c r="Q25" s="564"/>
      <c r="R25" s="495"/>
      <c r="S25" s="1096"/>
      <c r="T25" s="495"/>
      <c r="U25" s="1096"/>
      <c r="V25" s="586" t="str">
        <f>W25 &amp; "-" &amp; Y25</f>
        <v>-</v>
      </c>
      <c r="W25" s="1243"/>
      <c r="X25" s="1208"/>
      <c r="Y25" s="1243"/>
      <c r="Z25" s="1208"/>
      <c r="AA25" s="672"/>
      <c r="AB25" s="1218" t="s">
        <v>669</v>
      </c>
      <c r="AC25" s="502" t="str">
        <f>strCheckDate(O25:AA25)</f>
        <v/>
      </c>
      <c r="AF25" s="506"/>
    </row>
    <row r="26" spans="1:33" ht="14.25" hidden="1" customHeight="1">
      <c r="A26" s="1201"/>
      <c r="B26" s="1201"/>
      <c r="C26" s="1201"/>
      <c r="D26" s="1201"/>
      <c r="E26" s="1201"/>
      <c r="F26" s="1201"/>
      <c r="G26" s="1201"/>
      <c r="H26" s="1055"/>
      <c r="I26" s="1253"/>
      <c r="J26" s="1254"/>
      <c r="K26" s="1051"/>
      <c r="L26" s="602"/>
      <c r="M26" s="648"/>
      <c r="N26" s="648"/>
      <c r="O26" s="564"/>
      <c r="P26" s="495"/>
      <c r="Q26" s="495"/>
      <c r="R26" s="495"/>
      <c r="S26" s="495"/>
      <c r="T26" s="495"/>
      <c r="U26" s="561"/>
      <c r="V26" s="586"/>
      <c r="W26" s="1207"/>
      <c r="X26" s="1208"/>
      <c r="Y26" s="1207"/>
      <c r="Z26" s="1208"/>
      <c r="AA26" s="539"/>
      <c r="AB26" s="1219"/>
      <c r="AF26" s="506">
        <f ca="1">OFFSET(AF26,-1,0)</f>
        <v>0</v>
      </c>
    </row>
    <row r="27" spans="1:33" s="477" customFormat="1" ht="15" customHeight="1">
      <c r="A27" s="1201"/>
      <c r="B27" s="1201"/>
      <c r="C27" s="1201"/>
      <c r="D27" s="1201"/>
      <c r="E27" s="1201"/>
      <c r="F27" s="1201"/>
      <c r="G27" s="1201"/>
      <c r="H27" s="1055"/>
      <c r="I27" s="1253"/>
      <c r="J27" s="1254"/>
      <c r="K27" s="1052"/>
      <c r="L27" s="540"/>
      <c r="M27" s="559" t="s">
        <v>41</v>
      </c>
      <c r="N27" s="553"/>
      <c r="O27" s="547"/>
      <c r="P27" s="547"/>
      <c r="Q27" s="547"/>
      <c r="R27" s="547"/>
      <c r="S27" s="547"/>
      <c r="T27" s="547"/>
      <c r="U27" s="547"/>
      <c r="V27" s="547"/>
      <c r="W27" s="565"/>
      <c r="X27" s="566"/>
      <c r="Y27" s="565"/>
      <c r="Z27" s="553"/>
      <c r="AA27" s="562"/>
      <c r="AB27" s="1220"/>
      <c r="AC27" s="503"/>
      <c r="AD27" s="503"/>
      <c r="AE27" s="503"/>
      <c r="AF27" s="503"/>
      <c r="AG27" s="503"/>
    </row>
    <row r="28" spans="1:33" s="477" customFormat="1" ht="15" customHeight="1">
      <c r="A28" s="1201"/>
      <c r="B28" s="1201"/>
      <c r="C28" s="1201"/>
      <c r="D28" s="1201"/>
      <c r="E28" s="1201"/>
      <c r="F28" s="1201"/>
      <c r="G28" s="1055"/>
      <c r="H28" s="1055"/>
      <c r="I28" s="1253"/>
      <c r="J28" s="1053"/>
      <c r="K28" s="1052"/>
      <c r="L28" s="540"/>
      <c r="M28" s="558" t="s">
        <v>25</v>
      </c>
      <c r="N28" s="559"/>
      <c r="O28" s="559"/>
      <c r="P28" s="559"/>
      <c r="Q28" s="559"/>
      <c r="R28" s="559"/>
      <c r="S28" s="559"/>
      <c r="T28" s="559"/>
      <c r="U28" s="559"/>
      <c r="V28" s="559"/>
      <c r="W28" s="559"/>
      <c r="X28" s="559"/>
      <c r="Y28" s="559"/>
      <c r="Z28" s="559"/>
      <c r="AA28" s="559"/>
      <c r="AB28" s="562"/>
      <c r="AC28" s="503"/>
      <c r="AD28" s="503"/>
      <c r="AE28" s="503"/>
      <c r="AF28" s="503"/>
      <c r="AG28" s="503"/>
    </row>
    <row r="29" spans="1:33" s="477" customFormat="1" ht="15" customHeight="1">
      <c r="A29" s="1201"/>
      <c r="B29" s="1201"/>
      <c r="C29" s="1201"/>
      <c r="D29" s="1201"/>
      <c r="E29" s="1201"/>
      <c r="F29" s="1058"/>
      <c r="G29" s="1055"/>
      <c r="H29" s="1055"/>
      <c r="I29" s="1049"/>
      <c r="J29" s="1047"/>
      <c r="K29" s="1052"/>
      <c r="L29" s="540"/>
      <c r="M29" s="553" t="s">
        <v>11</v>
      </c>
      <c r="N29" s="552"/>
      <c r="O29" s="547"/>
      <c r="P29" s="547"/>
      <c r="Q29" s="547"/>
      <c r="R29" s="547"/>
      <c r="S29" s="547"/>
      <c r="T29" s="547"/>
      <c r="U29" s="547"/>
      <c r="V29" s="547"/>
      <c r="W29" s="575"/>
      <c r="X29" s="566"/>
      <c r="Y29" s="565"/>
      <c r="Z29" s="552"/>
      <c r="AA29" s="566"/>
      <c r="AB29" s="562"/>
      <c r="AC29" s="503"/>
      <c r="AD29" s="503"/>
      <c r="AE29" s="503"/>
      <c r="AF29" s="503"/>
      <c r="AG29" s="503"/>
    </row>
    <row r="30" spans="1:33" s="477" customFormat="1" ht="14.25" hidden="1" customHeight="1">
      <c r="A30" s="1201"/>
      <c r="B30" s="1201"/>
      <c r="C30" s="1201"/>
      <c r="D30" s="1057"/>
      <c r="E30" s="1058"/>
      <c r="F30" s="1058"/>
      <c r="G30" s="1055"/>
      <c r="H30" s="1055"/>
      <c r="I30" s="1054"/>
      <c r="J30" s="1047"/>
      <c r="K30" s="1043"/>
      <c r="L30" s="540"/>
      <c r="M30" s="553"/>
      <c r="N30" s="553"/>
      <c r="O30" s="553"/>
      <c r="P30" s="553"/>
      <c r="Q30" s="553"/>
      <c r="R30" s="553"/>
      <c r="S30" s="553"/>
      <c r="T30" s="553"/>
      <c r="U30" s="553"/>
      <c r="V30" s="553"/>
      <c r="W30" s="553"/>
      <c r="X30" s="553"/>
      <c r="Y30" s="553"/>
      <c r="Z30" s="553"/>
      <c r="AA30" s="553"/>
      <c r="AB30" s="562"/>
      <c r="AC30" s="503"/>
      <c r="AD30" s="503"/>
      <c r="AE30" s="503"/>
      <c r="AF30" s="503"/>
      <c r="AG30" s="503"/>
    </row>
    <row r="31" spans="1:33" s="991" customFormat="1">
      <c r="A31" s="1201"/>
      <c r="B31" s="1201"/>
      <c r="C31" s="1201"/>
      <c r="D31" s="1059"/>
      <c r="E31" s="1059"/>
      <c r="F31" s="1059"/>
      <c r="G31" s="1060"/>
      <c r="H31" s="1059"/>
      <c r="I31" s="1052"/>
      <c r="J31" s="1047"/>
      <c r="K31" s="1052"/>
      <c r="L31" s="690"/>
      <c r="M31" s="1042" t="s">
        <v>17</v>
      </c>
      <c r="N31" s="1003"/>
      <c r="O31" s="1003"/>
      <c r="P31" s="1003"/>
      <c r="Q31" s="1003"/>
      <c r="R31" s="1003"/>
      <c r="S31" s="1003"/>
      <c r="T31" s="1003"/>
      <c r="U31" s="1003"/>
      <c r="V31" s="1003"/>
      <c r="W31" s="1003"/>
      <c r="X31" s="1003"/>
      <c r="Y31" s="1003"/>
      <c r="Z31" s="1003"/>
      <c r="AA31" s="1003"/>
      <c r="AB31" s="764"/>
      <c r="AC31" s="1012"/>
      <c r="AD31" s="1012"/>
      <c r="AE31" s="1012"/>
      <c r="AF31" s="1012"/>
      <c r="AG31" s="1012"/>
    </row>
    <row r="32" spans="1:33" s="477" customFormat="1" ht="15" customHeight="1">
      <c r="A32" s="1201"/>
      <c r="B32" s="1201"/>
      <c r="C32" s="1059"/>
      <c r="D32" s="1059"/>
      <c r="E32" s="1059"/>
      <c r="F32" s="1059"/>
      <c r="G32" s="1060"/>
      <c r="H32" s="1059"/>
      <c r="I32" s="1052"/>
      <c r="J32" s="1047"/>
      <c r="K32" s="1052"/>
      <c r="L32" s="540"/>
      <c r="M32" s="551" t="s">
        <v>18</v>
      </c>
      <c r="N32" s="551"/>
      <c r="O32" s="547"/>
      <c r="P32" s="547"/>
      <c r="Q32" s="547"/>
      <c r="R32" s="547"/>
      <c r="S32" s="547"/>
      <c r="T32" s="547"/>
      <c r="U32" s="547"/>
      <c r="V32" s="547"/>
      <c r="W32" s="575"/>
      <c r="X32" s="566"/>
      <c r="Y32" s="565"/>
      <c r="Z32" s="551"/>
      <c r="AA32" s="566"/>
      <c r="AB32" s="562"/>
      <c r="AC32" s="503"/>
      <c r="AD32" s="503"/>
      <c r="AE32" s="503"/>
      <c r="AF32" s="503"/>
      <c r="AG32" s="503"/>
    </row>
    <row r="33" spans="1:33" s="477" customFormat="1" ht="15" customHeight="1">
      <c r="A33" s="1201"/>
      <c r="B33" s="1059"/>
      <c r="C33" s="1059"/>
      <c r="D33" s="1059"/>
      <c r="E33" s="1059"/>
      <c r="F33" s="1059"/>
      <c r="G33" s="1060"/>
      <c r="H33" s="1059"/>
      <c r="I33" s="1052"/>
      <c r="J33" s="1047"/>
      <c r="K33" s="1052"/>
      <c r="L33" s="540"/>
      <c r="M33" s="560" t="s">
        <v>19</v>
      </c>
      <c r="N33" s="551"/>
      <c r="O33" s="547"/>
      <c r="P33" s="547"/>
      <c r="Q33" s="547"/>
      <c r="R33" s="547"/>
      <c r="S33" s="547"/>
      <c r="T33" s="547"/>
      <c r="U33" s="547"/>
      <c r="V33" s="547"/>
      <c r="W33" s="575"/>
      <c r="X33" s="566"/>
      <c r="Y33" s="565"/>
      <c r="Z33" s="551"/>
      <c r="AA33" s="566"/>
      <c r="AB33" s="562"/>
      <c r="AC33" s="503"/>
      <c r="AD33" s="503"/>
      <c r="AE33" s="503"/>
      <c r="AF33" s="503"/>
      <c r="AG33" s="503"/>
    </row>
    <row r="34" spans="1:33" s="477" customFormat="1" ht="15" customHeight="1">
      <c r="A34" s="1054"/>
      <c r="B34" s="1054"/>
      <c r="C34" s="1054"/>
      <c r="D34" s="1054"/>
      <c r="E34" s="1054"/>
      <c r="F34" s="1054"/>
      <c r="G34" s="1061"/>
      <c r="H34" s="1054"/>
      <c r="I34" s="1046"/>
      <c r="J34" s="1047"/>
      <c r="K34" s="1043"/>
      <c r="L34" s="540"/>
      <c r="M34" s="567" t="s">
        <v>309</v>
      </c>
      <c r="N34" s="551"/>
      <c r="O34" s="547"/>
      <c r="P34" s="547"/>
      <c r="Q34" s="547"/>
      <c r="R34" s="547"/>
      <c r="S34" s="547"/>
      <c r="T34" s="547"/>
      <c r="U34" s="547"/>
      <c r="V34" s="547"/>
      <c r="W34" s="575"/>
      <c r="X34" s="566"/>
      <c r="Y34" s="565"/>
      <c r="Z34" s="551"/>
      <c r="AA34" s="566"/>
      <c r="AB34" s="562"/>
      <c r="AC34" s="503"/>
      <c r="AD34" s="503"/>
      <c r="AE34" s="503"/>
      <c r="AF34" s="503"/>
      <c r="AG34" s="503"/>
    </row>
    <row r="35" spans="1:33" ht="3" customHeight="1">
      <c r="L35" s="487"/>
      <c r="M35" s="487"/>
      <c r="N35" s="487"/>
      <c r="O35" s="487"/>
      <c r="P35" s="487"/>
      <c r="Q35" s="487"/>
      <c r="R35" s="487"/>
      <c r="S35" s="487"/>
      <c r="T35" s="487"/>
      <c r="U35" s="487"/>
      <c r="V35" s="487"/>
      <c r="W35" s="487"/>
      <c r="X35" s="487"/>
      <c r="Y35" s="487"/>
      <c r="Z35" s="487"/>
    </row>
    <row r="36" spans="1:33" ht="89.25" customHeight="1">
      <c r="L36" s="1">
        <v>1</v>
      </c>
      <c r="M36" s="1194" t="s">
        <v>672</v>
      </c>
      <c r="N36" s="1194"/>
      <c r="O36" s="1194"/>
      <c r="P36" s="1194"/>
      <c r="Q36" s="1194"/>
      <c r="R36" s="1194"/>
      <c r="S36" s="1194"/>
      <c r="T36" s="1194"/>
      <c r="U36" s="1194"/>
      <c r="V36" s="1194"/>
      <c r="W36" s="1194"/>
    </row>
  </sheetData>
  <sheetProtection password="FA9C" sheet="1" objects="1" scenarios="1" formatColumns="0" formatRows="0"/>
  <dataConsolidate leftLabels="1" link="1"/>
  <mergeCells count="41">
    <mergeCell ref="A18:A33"/>
    <mergeCell ref="B19:B32"/>
    <mergeCell ref="C20:C31"/>
    <mergeCell ref="D21:D29"/>
    <mergeCell ref="G24:G27"/>
    <mergeCell ref="E22:E29"/>
    <mergeCell ref="F23:F28"/>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1">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sqref="O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195" t="s">
        <v>491</v>
      </c>
      <c r="G2" s="1196"/>
      <c r="H2" s="1197"/>
      <c r="I2" s="436"/>
    </row>
    <row r="3" spans="1:20" ht="3" customHeight="1"/>
    <row r="4" spans="1:20" s="190" customFormat="1" ht="11.25">
      <c r="A4" s="214"/>
      <c r="B4" s="214"/>
      <c r="C4" s="214"/>
      <c r="D4" s="214"/>
      <c r="F4" s="1158" t="s">
        <v>454</v>
      </c>
      <c r="G4" s="1158"/>
      <c r="H4" s="1158"/>
      <c r="I4" s="1198"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198"/>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14.12.2020</v>
      </c>
      <c r="I7" s="196" t="s">
        <v>493</v>
      </c>
      <c r="J7" s="334"/>
      <c r="K7" s="214"/>
      <c r="L7" s="214"/>
      <c r="M7" s="214"/>
      <c r="N7" s="214"/>
      <c r="O7" s="214"/>
      <c r="P7" s="214"/>
      <c r="Q7" s="214"/>
      <c r="R7" s="214"/>
      <c r="S7" s="214"/>
      <c r="T7" s="214"/>
    </row>
    <row r="8" spans="1:20" s="190" customFormat="1" ht="45">
      <c r="A8" s="1199">
        <v>1</v>
      </c>
      <c r="B8" s="214"/>
      <c r="C8" s="214"/>
      <c r="D8" s="214"/>
      <c r="F8" s="335" t="str">
        <f>"2." &amp;mergeValue(A8)</f>
        <v>2.1</v>
      </c>
      <c r="G8" s="417" t="s">
        <v>494</v>
      </c>
      <c r="H8" s="317" t="str">
        <f>IF('Перечень тарифов'!R21="","наименование отсутствует","" &amp; 'Перечень тарифов'!R21 &amp; "")</f>
        <v>наименование отсутствует</v>
      </c>
      <c r="I8" s="196" t="s">
        <v>590</v>
      </c>
      <c r="J8" s="334"/>
      <c r="K8" s="214"/>
      <c r="L8" s="214"/>
      <c r="M8" s="214"/>
      <c r="N8" s="214"/>
      <c r="O8" s="214"/>
      <c r="P8" s="214"/>
      <c r="Q8" s="214"/>
      <c r="R8" s="214"/>
      <c r="S8" s="214"/>
      <c r="T8" s="214"/>
    </row>
    <row r="9" spans="1:20" s="190" customFormat="1" ht="22.5">
      <c r="A9" s="1199"/>
      <c r="B9" s="214"/>
      <c r="C9" s="214"/>
      <c r="D9" s="214"/>
      <c r="F9" s="335" t="str">
        <f>"3." &amp;mergeValue(A9)</f>
        <v>3.1</v>
      </c>
      <c r="G9" s="417" t="s">
        <v>495</v>
      </c>
      <c r="H9" s="317" t="str">
        <f>IF('Перечень тарифов'!F21="","наименование отсутствует","" &amp; 'Перечень тарифов'!F21 &amp; "")</f>
        <v>Производство тепловой энергии. Некомбинированная выработка</v>
      </c>
      <c r="I9" s="196" t="s">
        <v>588</v>
      </c>
      <c r="J9" s="334"/>
      <c r="K9" s="214"/>
      <c r="L9" s="214"/>
      <c r="M9" s="214"/>
      <c r="N9" s="214"/>
      <c r="O9" s="214"/>
      <c r="P9" s="214"/>
      <c r="Q9" s="214"/>
      <c r="R9" s="214"/>
      <c r="S9" s="214"/>
      <c r="T9" s="214"/>
    </row>
    <row r="10" spans="1:20" s="190" customFormat="1" ht="22.5">
      <c r="A10" s="1199"/>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199"/>
      <c r="B11" s="1199">
        <v>1</v>
      </c>
      <c r="C11" s="344"/>
      <c r="D11" s="344"/>
      <c r="F11" s="335" t="str">
        <f>"4."&amp;mergeValue(A11) &amp;"."&amp;mergeValue(B11)</f>
        <v>4.1.1</v>
      </c>
      <c r="G11" s="324" t="s">
        <v>592</v>
      </c>
      <c r="H11" s="317" t="str">
        <f>IF(region_name="","",region_name)</f>
        <v>Чувашская республика</v>
      </c>
      <c r="I11" s="196" t="s">
        <v>499</v>
      </c>
      <c r="J11" s="334"/>
      <c r="K11" s="214"/>
      <c r="L11" s="214"/>
      <c r="M11" s="214"/>
      <c r="N11" s="214"/>
      <c r="O11" s="214"/>
      <c r="P11" s="214"/>
      <c r="Q11" s="214"/>
      <c r="R11" s="214"/>
      <c r="S11" s="214"/>
      <c r="T11" s="214"/>
    </row>
    <row r="12" spans="1:20" s="190" customFormat="1" ht="22.5">
      <c r="A12" s="1199"/>
      <c r="B12" s="1199"/>
      <c r="C12" s="1199">
        <v>1</v>
      </c>
      <c r="D12" s="344"/>
      <c r="F12" s="335" t="str">
        <f>"4."&amp;mergeValue(A12) &amp;"."&amp;mergeValue(B12)&amp;"."&amp;mergeValue(C12)</f>
        <v>4.1.1.1</v>
      </c>
      <c r="G12" s="341" t="s">
        <v>497</v>
      </c>
      <c r="H12" s="317" t="str">
        <f>IF(Территории!H13="","","" &amp; Территории!H13 &amp; "")</f>
        <v>Город Чебоксары</v>
      </c>
      <c r="I12" s="196" t="s">
        <v>500</v>
      </c>
      <c r="J12" s="334"/>
      <c r="K12" s="214"/>
      <c r="L12" s="214"/>
      <c r="M12" s="214"/>
      <c r="N12" s="214"/>
      <c r="O12" s="214"/>
      <c r="P12" s="214"/>
      <c r="Q12" s="214"/>
      <c r="R12" s="214"/>
      <c r="S12" s="214"/>
      <c r="T12" s="214"/>
    </row>
    <row r="13" spans="1:20" s="190" customFormat="1" ht="56.25">
      <c r="A13" s="1199"/>
      <c r="B13" s="1199"/>
      <c r="C13" s="1199"/>
      <c r="D13" s="344">
        <v>1</v>
      </c>
      <c r="F13" s="335" t="str">
        <f>"4."&amp;mergeValue(A13) &amp;"."&amp;mergeValue(B13)&amp;"."&amp;mergeValue(C13)&amp;"."&amp;mergeValue(D13)</f>
        <v>4.1.1.1.1</v>
      </c>
      <c r="G13" s="420" t="s">
        <v>498</v>
      </c>
      <c r="H13" s="317" t="str">
        <f>IF(Территории!R14="","","" &amp; Территории!R14 &amp; "")</f>
        <v>Город Чебоксары (97701000)</v>
      </c>
      <c r="I13" s="1107" t="s">
        <v>591</v>
      </c>
      <c r="J13" s="334"/>
      <c r="K13" s="214"/>
      <c r="L13" s="214"/>
      <c r="M13" s="214"/>
      <c r="N13" s="214"/>
      <c r="O13" s="214"/>
      <c r="P13" s="214"/>
      <c r="Q13" s="214"/>
      <c r="R13" s="214"/>
      <c r="S13" s="214"/>
      <c r="T13" s="214"/>
    </row>
    <row r="14" spans="1:20" s="326" customFormat="1" ht="3" customHeight="1">
      <c r="A14" s="327"/>
      <c r="B14" s="327"/>
      <c r="C14" s="327"/>
      <c r="D14" s="327"/>
      <c r="F14" s="325"/>
      <c r="G14" s="418"/>
      <c r="H14" s="419"/>
      <c r="I14" s="226"/>
      <c r="J14" s="327"/>
      <c r="K14" s="327"/>
      <c r="L14" s="327"/>
      <c r="M14" s="327"/>
      <c r="N14" s="327"/>
      <c r="O14" s="327"/>
      <c r="P14" s="327"/>
      <c r="Q14" s="327"/>
      <c r="R14" s="327"/>
      <c r="S14" s="327"/>
      <c r="T14" s="327"/>
    </row>
    <row r="15" spans="1:20" s="326" customFormat="1" ht="15" customHeight="1">
      <c r="A15" s="327"/>
      <c r="B15" s="327"/>
      <c r="C15" s="327"/>
      <c r="D15" s="327"/>
      <c r="F15" s="325"/>
      <c r="G15" s="1194" t="s">
        <v>593</v>
      </c>
      <c r="H15" s="1194"/>
      <c r="I15" s="226"/>
      <c r="J15" s="327"/>
      <c r="K15" s="327"/>
      <c r="L15" s="327"/>
      <c r="M15" s="327"/>
      <c r="N15" s="327"/>
      <c r="O15" s="327"/>
      <c r="P15" s="327"/>
      <c r="Q15" s="327"/>
      <c r="R15" s="327"/>
      <c r="S15" s="327"/>
      <c r="T15" s="327"/>
    </row>
  </sheetData>
  <sheetProtection algorithmName="SHA-512" hashValue="5rAOtWOZIxiv4QSnP8G09hgGnORMEHROig0i8k/edyEWeYYdYcm3RlggaIOyxLMyzQCmf1GCSE2MHwdYScI+hQ==" saltValue="ZS4H1V42+aMNC1LhCjd/Vw==" spinCount="100000"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R42"/>
  <sheetViews>
    <sheetView showGridLines="0" topLeftCell="I23" zoomScaleNormal="100" workbookViewId="0">
      <selection activeCell="AA33" sqref="AA33"/>
    </sheetView>
  </sheetViews>
  <sheetFormatPr defaultColWidth="10.5703125" defaultRowHeight="14.25"/>
  <cols>
    <col min="1" max="6" width="10.5703125" style="502" hidden="1" customWidth="1"/>
    <col min="7" max="8" width="7" style="508" hidden="1" customWidth="1"/>
    <col min="9" max="9" width="3.7109375" style="485" customWidth="1"/>
    <col min="10" max="11" width="3.7109375" style="484" customWidth="1"/>
    <col min="12" max="12" width="12.7109375" style="478" customWidth="1"/>
    <col min="13" max="13" width="47.42578125" style="478" customWidth="1"/>
    <col min="14" max="16" width="3.7109375" style="478" customWidth="1"/>
    <col min="17" max="17" width="23.7109375" style="478" customWidth="1"/>
    <col min="18" max="20" width="3.7109375" style="478" customWidth="1"/>
    <col min="21" max="21" width="23.7109375" style="478" customWidth="1"/>
    <col min="22" max="24" width="3.7109375" style="478" customWidth="1"/>
    <col min="25" max="27" width="23.7109375" style="478" customWidth="1"/>
    <col min="28" max="28" width="11.7109375" style="478" customWidth="1"/>
    <col min="29" max="29" width="3.7109375" style="478" customWidth="1"/>
    <col min="30" max="30" width="11.7109375" style="478" customWidth="1"/>
    <col min="31" max="31" width="8.5703125" style="478" hidden="1" customWidth="1"/>
    <col min="32" max="32" width="4.7109375" style="478" customWidth="1"/>
    <col min="33" max="33" width="115.7109375" style="478" customWidth="1"/>
    <col min="34" max="35" width="10.5703125" style="502"/>
    <col min="36" max="36" width="13.42578125" style="502" customWidth="1"/>
    <col min="37" max="37" width="10.5703125" style="502"/>
    <col min="38" max="246" width="10.5703125" style="478"/>
    <col min="247" max="254" width="0" style="478" hidden="1" customWidth="1"/>
    <col min="255" max="257" width="3.7109375" style="478" customWidth="1"/>
    <col min="258" max="258" width="12.7109375" style="478" customWidth="1"/>
    <col min="259" max="259" width="47.42578125" style="478" customWidth="1"/>
    <col min="260" max="260" width="5.5703125" style="478" customWidth="1"/>
    <col min="261" max="262" width="3.7109375" style="478" customWidth="1"/>
    <col min="263" max="263" width="22" style="478" customWidth="1"/>
    <col min="264" max="264" width="5.5703125" style="478" customWidth="1"/>
    <col min="265" max="266" width="3.7109375" style="478" customWidth="1"/>
    <col min="267" max="267" width="22" style="478" customWidth="1"/>
    <col min="268" max="268" width="5.5703125" style="478" customWidth="1"/>
    <col min="269" max="270" width="3.7109375" style="478" customWidth="1"/>
    <col min="271" max="271" width="22" style="478" customWidth="1"/>
    <col min="272" max="273" width="15.7109375" style="478"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1" width="10.5703125" style="478"/>
    <col min="282" max="282" width="13.42578125" style="478" customWidth="1"/>
    <col min="283" max="502" width="10.5703125" style="478"/>
    <col min="503" max="510" width="0" style="478" hidden="1" customWidth="1"/>
    <col min="511" max="513" width="3.7109375" style="478" customWidth="1"/>
    <col min="514" max="514" width="12.7109375" style="478" customWidth="1"/>
    <col min="515" max="515" width="47.42578125" style="478" customWidth="1"/>
    <col min="516" max="516" width="5.5703125" style="478" customWidth="1"/>
    <col min="517" max="518" width="3.7109375" style="478" customWidth="1"/>
    <col min="519" max="519" width="22" style="478" customWidth="1"/>
    <col min="520" max="520" width="5.5703125" style="478" customWidth="1"/>
    <col min="521" max="522" width="3.7109375" style="478" customWidth="1"/>
    <col min="523" max="523" width="22" style="478" customWidth="1"/>
    <col min="524" max="524" width="5.5703125" style="478" customWidth="1"/>
    <col min="525" max="526" width="3.7109375" style="478" customWidth="1"/>
    <col min="527" max="527" width="22" style="478" customWidth="1"/>
    <col min="528" max="529" width="15.7109375" style="478"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7" width="10.5703125" style="478"/>
    <col min="538" max="538" width="13.42578125" style="478" customWidth="1"/>
    <col min="539" max="758" width="10.5703125" style="478"/>
    <col min="759" max="766" width="0" style="478" hidden="1" customWidth="1"/>
    <col min="767" max="769" width="3.7109375" style="478" customWidth="1"/>
    <col min="770" max="770" width="12.7109375" style="478" customWidth="1"/>
    <col min="771" max="771" width="47.42578125" style="478" customWidth="1"/>
    <col min="772" max="772" width="5.5703125" style="478" customWidth="1"/>
    <col min="773" max="774" width="3.7109375" style="478" customWidth="1"/>
    <col min="775" max="775" width="22" style="478" customWidth="1"/>
    <col min="776" max="776" width="5.5703125" style="478" customWidth="1"/>
    <col min="777" max="778" width="3.7109375" style="478" customWidth="1"/>
    <col min="779" max="779" width="22" style="478" customWidth="1"/>
    <col min="780" max="780" width="5.5703125" style="478" customWidth="1"/>
    <col min="781" max="782" width="3.7109375" style="478" customWidth="1"/>
    <col min="783" max="783" width="22" style="478" customWidth="1"/>
    <col min="784" max="785" width="15.7109375" style="478"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3" width="10.5703125" style="478"/>
    <col min="794" max="794" width="13.42578125" style="478" customWidth="1"/>
    <col min="795"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5.5703125" style="478" customWidth="1"/>
    <col min="1029" max="1030" width="3.7109375" style="478" customWidth="1"/>
    <col min="1031" max="1031" width="22" style="478" customWidth="1"/>
    <col min="1032" max="1032" width="5.5703125" style="478" customWidth="1"/>
    <col min="1033" max="1034" width="3.7109375" style="478" customWidth="1"/>
    <col min="1035" max="1035" width="22" style="478" customWidth="1"/>
    <col min="1036" max="1036" width="5.5703125" style="478" customWidth="1"/>
    <col min="1037" max="1038" width="3.7109375" style="478" customWidth="1"/>
    <col min="1039" max="1039" width="22" style="478" customWidth="1"/>
    <col min="1040" max="1041" width="15.7109375" style="478"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49" width="10.5703125" style="478"/>
    <col min="1050" max="1050" width="13.42578125" style="478" customWidth="1"/>
    <col min="1051"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5.5703125" style="478" customWidth="1"/>
    <col min="1285" max="1286" width="3.7109375" style="478" customWidth="1"/>
    <col min="1287" max="1287" width="22" style="478" customWidth="1"/>
    <col min="1288" max="1288" width="5.5703125" style="478" customWidth="1"/>
    <col min="1289" max="1290" width="3.7109375" style="478" customWidth="1"/>
    <col min="1291" max="1291" width="22" style="478" customWidth="1"/>
    <col min="1292" max="1292" width="5.5703125" style="478" customWidth="1"/>
    <col min="1293" max="1294" width="3.7109375" style="478" customWidth="1"/>
    <col min="1295" max="1295" width="22" style="478" customWidth="1"/>
    <col min="1296" max="1297" width="15.7109375" style="478"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5" width="10.5703125" style="478"/>
    <col min="1306" max="1306" width="13.42578125" style="478" customWidth="1"/>
    <col min="1307"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5.5703125" style="478" customWidth="1"/>
    <col min="1541" max="1542" width="3.7109375" style="478" customWidth="1"/>
    <col min="1543" max="1543" width="22" style="478" customWidth="1"/>
    <col min="1544" max="1544" width="5.5703125" style="478" customWidth="1"/>
    <col min="1545" max="1546" width="3.7109375" style="478" customWidth="1"/>
    <col min="1547" max="1547" width="22" style="478" customWidth="1"/>
    <col min="1548" max="1548" width="5.5703125" style="478" customWidth="1"/>
    <col min="1549" max="1550" width="3.7109375" style="478" customWidth="1"/>
    <col min="1551" max="1551" width="22" style="478" customWidth="1"/>
    <col min="1552" max="1553" width="15.7109375" style="478"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1" width="10.5703125" style="478"/>
    <col min="1562" max="1562" width="13.42578125" style="478" customWidth="1"/>
    <col min="1563"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5.5703125" style="478" customWidth="1"/>
    <col min="1797" max="1798" width="3.7109375" style="478" customWidth="1"/>
    <col min="1799" max="1799" width="22" style="478" customWidth="1"/>
    <col min="1800" max="1800" width="5.5703125" style="478" customWidth="1"/>
    <col min="1801" max="1802" width="3.7109375" style="478" customWidth="1"/>
    <col min="1803" max="1803" width="22" style="478" customWidth="1"/>
    <col min="1804" max="1804" width="5.5703125" style="478" customWidth="1"/>
    <col min="1805" max="1806" width="3.7109375" style="478" customWidth="1"/>
    <col min="1807" max="1807" width="22" style="478" customWidth="1"/>
    <col min="1808" max="1809" width="15.7109375" style="478"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7" width="10.5703125" style="478"/>
    <col min="1818" max="1818" width="13.42578125" style="478" customWidth="1"/>
    <col min="1819"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5.5703125" style="478" customWidth="1"/>
    <col min="2053" max="2054" width="3.7109375" style="478" customWidth="1"/>
    <col min="2055" max="2055" width="22" style="478" customWidth="1"/>
    <col min="2056" max="2056" width="5.5703125" style="478" customWidth="1"/>
    <col min="2057" max="2058" width="3.7109375" style="478" customWidth="1"/>
    <col min="2059" max="2059" width="22" style="478" customWidth="1"/>
    <col min="2060" max="2060" width="5.5703125" style="478" customWidth="1"/>
    <col min="2061" max="2062" width="3.7109375" style="478" customWidth="1"/>
    <col min="2063" max="2063" width="22" style="478" customWidth="1"/>
    <col min="2064" max="2065" width="15.7109375" style="478"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3" width="10.5703125" style="478"/>
    <col min="2074" max="2074" width="13.42578125" style="478" customWidth="1"/>
    <col min="2075"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5.5703125" style="478" customWidth="1"/>
    <col min="2309" max="2310" width="3.7109375" style="478" customWidth="1"/>
    <col min="2311" max="2311" width="22" style="478" customWidth="1"/>
    <col min="2312" max="2312" width="5.5703125" style="478" customWidth="1"/>
    <col min="2313" max="2314" width="3.7109375" style="478" customWidth="1"/>
    <col min="2315" max="2315" width="22" style="478" customWidth="1"/>
    <col min="2316" max="2316" width="5.5703125" style="478" customWidth="1"/>
    <col min="2317" max="2318" width="3.7109375" style="478" customWidth="1"/>
    <col min="2319" max="2319" width="22" style="478" customWidth="1"/>
    <col min="2320" max="2321" width="15.7109375" style="478"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29" width="10.5703125" style="478"/>
    <col min="2330" max="2330" width="13.42578125" style="478" customWidth="1"/>
    <col min="2331"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5.5703125" style="478" customWidth="1"/>
    <col min="2565" max="2566" width="3.7109375" style="478" customWidth="1"/>
    <col min="2567" max="2567" width="22" style="478" customWidth="1"/>
    <col min="2568" max="2568" width="5.5703125" style="478" customWidth="1"/>
    <col min="2569" max="2570" width="3.7109375" style="478" customWidth="1"/>
    <col min="2571" max="2571" width="22" style="478" customWidth="1"/>
    <col min="2572" max="2572" width="5.5703125" style="478" customWidth="1"/>
    <col min="2573" max="2574" width="3.7109375" style="478" customWidth="1"/>
    <col min="2575" max="2575" width="22" style="478" customWidth="1"/>
    <col min="2576" max="2577" width="15.7109375" style="478"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5" width="10.5703125" style="478"/>
    <col min="2586" max="2586" width="13.42578125" style="478" customWidth="1"/>
    <col min="2587"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5.5703125" style="478" customWidth="1"/>
    <col min="2821" max="2822" width="3.7109375" style="478" customWidth="1"/>
    <col min="2823" max="2823" width="22" style="478" customWidth="1"/>
    <col min="2824" max="2824" width="5.5703125" style="478" customWidth="1"/>
    <col min="2825" max="2826" width="3.7109375" style="478" customWidth="1"/>
    <col min="2827" max="2827" width="22" style="478" customWidth="1"/>
    <col min="2828" max="2828" width="5.5703125" style="478" customWidth="1"/>
    <col min="2829" max="2830" width="3.7109375" style="478" customWidth="1"/>
    <col min="2831" max="2831" width="22" style="478" customWidth="1"/>
    <col min="2832" max="2833" width="15.7109375" style="478"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1" width="10.5703125" style="478"/>
    <col min="2842" max="2842" width="13.42578125" style="478" customWidth="1"/>
    <col min="2843"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5.5703125" style="478" customWidth="1"/>
    <col min="3077" max="3078" width="3.7109375" style="478" customWidth="1"/>
    <col min="3079" max="3079" width="22" style="478" customWidth="1"/>
    <col min="3080" max="3080" width="5.5703125" style="478" customWidth="1"/>
    <col min="3081" max="3082" width="3.7109375" style="478" customWidth="1"/>
    <col min="3083" max="3083" width="22" style="478" customWidth="1"/>
    <col min="3084" max="3084" width="5.5703125" style="478" customWidth="1"/>
    <col min="3085" max="3086" width="3.7109375" style="478" customWidth="1"/>
    <col min="3087" max="3087" width="22" style="478" customWidth="1"/>
    <col min="3088" max="3089" width="15.7109375" style="478"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7" width="10.5703125" style="478"/>
    <col min="3098" max="3098" width="13.42578125" style="478" customWidth="1"/>
    <col min="3099"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5.5703125" style="478" customWidth="1"/>
    <col min="3333" max="3334" width="3.7109375" style="478" customWidth="1"/>
    <col min="3335" max="3335" width="22" style="478" customWidth="1"/>
    <col min="3336" max="3336" width="5.5703125" style="478" customWidth="1"/>
    <col min="3337" max="3338" width="3.7109375" style="478" customWidth="1"/>
    <col min="3339" max="3339" width="22" style="478" customWidth="1"/>
    <col min="3340" max="3340" width="5.5703125" style="478" customWidth="1"/>
    <col min="3341" max="3342" width="3.7109375" style="478" customWidth="1"/>
    <col min="3343" max="3343" width="22" style="478" customWidth="1"/>
    <col min="3344" max="3345" width="15.7109375" style="478"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3" width="10.5703125" style="478"/>
    <col min="3354" max="3354" width="13.42578125" style="478" customWidth="1"/>
    <col min="3355"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5.5703125" style="478" customWidth="1"/>
    <col min="3589" max="3590" width="3.7109375" style="478" customWidth="1"/>
    <col min="3591" max="3591" width="22" style="478" customWidth="1"/>
    <col min="3592" max="3592" width="5.5703125" style="478" customWidth="1"/>
    <col min="3593" max="3594" width="3.7109375" style="478" customWidth="1"/>
    <col min="3595" max="3595" width="22" style="478" customWidth="1"/>
    <col min="3596" max="3596" width="5.5703125" style="478" customWidth="1"/>
    <col min="3597" max="3598" width="3.7109375" style="478" customWidth="1"/>
    <col min="3599" max="3599" width="22" style="478" customWidth="1"/>
    <col min="3600" max="3601" width="15.7109375" style="478"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09" width="10.5703125" style="478"/>
    <col min="3610" max="3610" width="13.42578125" style="478" customWidth="1"/>
    <col min="3611"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5.5703125" style="478" customWidth="1"/>
    <col min="3845" max="3846" width="3.7109375" style="478" customWidth="1"/>
    <col min="3847" max="3847" width="22" style="478" customWidth="1"/>
    <col min="3848" max="3848" width="5.5703125" style="478" customWidth="1"/>
    <col min="3849" max="3850" width="3.7109375" style="478" customWidth="1"/>
    <col min="3851" max="3851" width="22" style="478" customWidth="1"/>
    <col min="3852" max="3852" width="5.5703125" style="478" customWidth="1"/>
    <col min="3853" max="3854" width="3.7109375" style="478" customWidth="1"/>
    <col min="3855" max="3855" width="22" style="478" customWidth="1"/>
    <col min="3856" max="3857" width="15.7109375" style="478"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5" width="10.5703125" style="478"/>
    <col min="3866" max="3866" width="13.42578125" style="478" customWidth="1"/>
    <col min="3867"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5.5703125" style="478" customWidth="1"/>
    <col min="4101" max="4102" width="3.7109375" style="478" customWidth="1"/>
    <col min="4103" max="4103" width="22" style="478" customWidth="1"/>
    <col min="4104" max="4104" width="5.5703125" style="478" customWidth="1"/>
    <col min="4105" max="4106" width="3.7109375" style="478" customWidth="1"/>
    <col min="4107" max="4107" width="22" style="478" customWidth="1"/>
    <col min="4108" max="4108" width="5.5703125" style="478" customWidth="1"/>
    <col min="4109" max="4110" width="3.7109375" style="478" customWidth="1"/>
    <col min="4111" max="4111" width="22" style="478" customWidth="1"/>
    <col min="4112" max="4113" width="15.7109375" style="478"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1" width="10.5703125" style="478"/>
    <col min="4122" max="4122" width="13.42578125" style="478" customWidth="1"/>
    <col min="4123"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5.5703125" style="478" customWidth="1"/>
    <col min="4357" max="4358" width="3.7109375" style="478" customWidth="1"/>
    <col min="4359" max="4359" width="22" style="478" customWidth="1"/>
    <col min="4360" max="4360" width="5.5703125" style="478" customWidth="1"/>
    <col min="4361" max="4362" width="3.7109375" style="478" customWidth="1"/>
    <col min="4363" max="4363" width="22" style="478" customWidth="1"/>
    <col min="4364" max="4364" width="5.5703125" style="478" customWidth="1"/>
    <col min="4365" max="4366" width="3.7109375" style="478" customWidth="1"/>
    <col min="4367" max="4367" width="22" style="478" customWidth="1"/>
    <col min="4368" max="4369" width="15.7109375" style="478"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7" width="10.5703125" style="478"/>
    <col min="4378" max="4378" width="13.42578125" style="478" customWidth="1"/>
    <col min="4379"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5.5703125" style="478" customWidth="1"/>
    <col min="4613" max="4614" width="3.7109375" style="478" customWidth="1"/>
    <col min="4615" max="4615" width="22" style="478" customWidth="1"/>
    <col min="4616" max="4616" width="5.5703125" style="478" customWidth="1"/>
    <col min="4617" max="4618" width="3.7109375" style="478" customWidth="1"/>
    <col min="4619" max="4619" width="22" style="478" customWidth="1"/>
    <col min="4620" max="4620" width="5.5703125" style="478" customWidth="1"/>
    <col min="4621" max="4622" width="3.7109375" style="478" customWidth="1"/>
    <col min="4623" max="4623" width="22" style="478" customWidth="1"/>
    <col min="4624" max="4625" width="15.7109375" style="478"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3" width="10.5703125" style="478"/>
    <col min="4634" max="4634" width="13.42578125" style="478" customWidth="1"/>
    <col min="4635"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5.5703125" style="478" customWidth="1"/>
    <col min="4869" max="4870" width="3.7109375" style="478" customWidth="1"/>
    <col min="4871" max="4871" width="22" style="478" customWidth="1"/>
    <col min="4872" max="4872" width="5.5703125" style="478" customWidth="1"/>
    <col min="4873" max="4874" width="3.7109375" style="478" customWidth="1"/>
    <col min="4875" max="4875" width="22" style="478" customWidth="1"/>
    <col min="4876" max="4876" width="5.5703125" style="478" customWidth="1"/>
    <col min="4877" max="4878" width="3.7109375" style="478" customWidth="1"/>
    <col min="4879" max="4879" width="22" style="478" customWidth="1"/>
    <col min="4880" max="4881" width="15.7109375" style="478"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89" width="10.5703125" style="478"/>
    <col min="4890" max="4890" width="13.42578125" style="478" customWidth="1"/>
    <col min="4891"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5.5703125" style="478" customWidth="1"/>
    <col min="5125" max="5126" width="3.7109375" style="478" customWidth="1"/>
    <col min="5127" max="5127" width="22" style="478" customWidth="1"/>
    <col min="5128" max="5128" width="5.5703125" style="478" customWidth="1"/>
    <col min="5129" max="5130" width="3.7109375" style="478" customWidth="1"/>
    <col min="5131" max="5131" width="22" style="478" customWidth="1"/>
    <col min="5132" max="5132" width="5.5703125" style="478" customWidth="1"/>
    <col min="5133" max="5134" width="3.7109375" style="478" customWidth="1"/>
    <col min="5135" max="5135" width="22" style="478" customWidth="1"/>
    <col min="5136" max="5137" width="15.7109375" style="478"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5" width="10.5703125" style="478"/>
    <col min="5146" max="5146" width="13.42578125" style="478" customWidth="1"/>
    <col min="5147"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5.5703125" style="478" customWidth="1"/>
    <col min="5381" max="5382" width="3.7109375" style="478" customWidth="1"/>
    <col min="5383" max="5383" width="22" style="478" customWidth="1"/>
    <col min="5384" max="5384" width="5.5703125" style="478" customWidth="1"/>
    <col min="5385" max="5386" width="3.7109375" style="478" customWidth="1"/>
    <col min="5387" max="5387" width="22" style="478" customWidth="1"/>
    <col min="5388" max="5388" width="5.5703125" style="478" customWidth="1"/>
    <col min="5389" max="5390" width="3.7109375" style="478" customWidth="1"/>
    <col min="5391" max="5391" width="22" style="478" customWidth="1"/>
    <col min="5392" max="5393" width="15.7109375" style="478"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1" width="10.5703125" style="478"/>
    <col min="5402" max="5402" width="13.42578125" style="478" customWidth="1"/>
    <col min="5403"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5.5703125" style="478" customWidth="1"/>
    <col min="5637" max="5638" width="3.7109375" style="478" customWidth="1"/>
    <col min="5639" max="5639" width="22" style="478" customWidth="1"/>
    <col min="5640" max="5640" width="5.5703125" style="478" customWidth="1"/>
    <col min="5641" max="5642" width="3.7109375" style="478" customWidth="1"/>
    <col min="5643" max="5643" width="22" style="478" customWidth="1"/>
    <col min="5644" max="5644" width="5.5703125" style="478" customWidth="1"/>
    <col min="5645" max="5646" width="3.7109375" style="478" customWidth="1"/>
    <col min="5647" max="5647" width="22" style="478" customWidth="1"/>
    <col min="5648" max="5649" width="15.7109375" style="478"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7" width="10.5703125" style="478"/>
    <col min="5658" max="5658" width="13.42578125" style="478" customWidth="1"/>
    <col min="5659"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5.5703125" style="478" customWidth="1"/>
    <col min="5893" max="5894" width="3.7109375" style="478" customWidth="1"/>
    <col min="5895" max="5895" width="22" style="478" customWidth="1"/>
    <col min="5896" max="5896" width="5.5703125" style="478" customWidth="1"/>
    <col min="5897" max="5898" width="3.7109375" style="478" customWidth="1"/>
    <col min="5899" max="5899" width="22" style="478" customWidth="1"/>
    <col min="5900" max="5900" width="5.5703125" style="478" customWidth="1"/>
    <col min="5901" max="5902" width="3.7109375" style="478" customWidth="1"/>
    <col min="5903" max="5903" width="22" style="478" customWidth="1"/>
    <col min="5904" max="5905" width="15.7109375" style="478"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3" width="10.5703125" style="478"/>
    <col min="5914" max="5914" width="13.42578125" style="478" customWidth="1"/>
    <col min="5915"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5.5703125" style="478" customWidth="1"/>
    <col min="6149" max="6150" width="3.7109375" style="478" customWidth="1"/>
    <col min="6151" max="6151" width="22" style="478" customWidth="1"/>
    <col min="6152" max="6152" width="5.5703125" style="478" customWidth="1"/>
    <col min="6153" max="6154" width="3.7109375" style="478" customWidth="1"/>
    <col min="6155" max="6155" width="22" style="478" customWidth="1"/>
    <col min="6156" max="6156" width="5.5703125" style="478" customWidth="1"/>
    <col min="6157" max="6158" width="3.7109375" style="478" customWidth="1"/>
    <col min="6159" max="6159" width="22" style="478" customWidth="1"/>
    <col min="6160" max="6161" width="15.7109375" style="478"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69" width="10.5703125" style="478"/>
    <col min="6170" max="6170" width="13.42578125" style="478" customWidth="1"/>
    <col min="6171"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5.5703125" style="478" customWidth="1"/>
    <col min="6405" max="6406" width="3.7109375" style="478" customWidth="1"/>
    <col min="6407" max="6407" width="22" style="478" customWidth="1"/>
    <col min="6408" max="6408" width="5.5703125" style="478" customWidth="1"/>
    <col min="6409" max="6410" width="3.7109375" style="478" customWidth="1"/>
    <col min="6411" max="6411" width="22" style="478" customWidth="1"/>
    <col min="6412" max="6412" width="5.5703125" style="478" customWidth="1"/>
    <col min="6413" max="6414" width="3.7109375" style="478" customWidth="1"/>
    <col min="6415" max="6415" width="22" style="478" customWidth="1"/>
    <col min="6416" max="6417" width="15.7109375" style="478"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5" width="10.5703125" style="478"/>
    <col min="6426" max="6426" width="13.42578125" style="478" customWidth="1"/>
    <col min="6427"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5.5703125" style="478" customWidth="1"/>
    <col min="6661" max="6662" width="3.7109375" style="478" customWidth="1"/>
    <col min="6663" max="6663" width="22" style="478" customWidth="1"/>
    <col min="6664" max="6664" width="5.5703125" style="478" customWidth="1"/>
    <col min="6665" max="6666" width="3.7109375" style="478" customWidth="1"/>
    <col min="6667" max="6667" width="22" style="478" customWidth="1"/>
    <col min="6668" max="6668" width="5.5703125" style="478" customWidth="1"/>
    <col min="6669" max="6670" width="3.7109375" style="478" customWidth="1"/>
    <col min="6671" max="6671" width="22" style="478" customWidth="1"/>
    <col min="6672" max="6673" width="15.7109375" style="478"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1" width="10.5703125" style="478"/>
    <col min="6682" max="6682" width="13.42578125" style="478" customWidth="1"/>
    <col min="6683"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5.5703125" style="478" customWidth="1"/>
    <col min="6917" max="6918" width="3.7109375" style="478" customWidth="1"/>
    <col min="6919" max="6919" width="22" style="478" customWidth="1"/>
    <col min="6920" max="6920" width="5.5703125" style="478" customWidth="1"/>
    <col min="6921" max="6922" width="3.7109375" style="478" customWidth="1"/>
    <col min="6923" max="6923" width="22" style="478" customWidth="1"/>
    <col min="6924" max="6924" width="5.5703125" style="478" customWidth="1"/>
    <col min="6925" max="6926" width="3.7109375" style="478" customWidth="1"/>
    <col min="6927" max="6927" width="22" style="478" customWidth="1"/>
    <col min="6928" max="6929" width="15.7109375" style="478"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7" width="10.5703125" style="478"/>
    <col min="6938" max="6938" width="13.42578125" style="478" customWidth="1"/>
    <col min="6939"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5.5703125" style="478" customWidth="1"/>
    <col min="7173" max="7174" width="3.7109375" style="478" customWidth="1"/>
    <col min="7175" max="7175" width="22" style="478" customWidth="1"/>
    <col min="7176" max="7176" width="5.5703125" style="478" customWidth="1"/>
    <col min="7177" max="7178" width="3.7109375" style="478" customWidth="1"/>
    <col min="7179" max="7179" width="22" style="478" customWidth="1"/>
    <col min="7180" max="7180" width="5.5703125" style="478" customWidth="1"/>
    <col min="7181" max="7182" width="3.7109375" style="478" customWidth="1"/>
    <col min="7183" max="7183" width="22" style="478" customWidth="1"/>
    <col min="7184" max="7185" width="15.7109375" style="478"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3" width="10.5703125" style="478"/>
    <col min="7194" max="7194" width="13.42578125" style="478" customWidth="1"/>
    <col min="7195"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5.5703125" style="478" customWidth="1"/>
    <col min="7429" max="7430" width="3.7109375" style="478" customWidth="1"/>
    <col min="7431" max="7431" width="22" style="478" customWidth="1"/>
    <col min="7432" max="7432" width="5.5703125" style="478" customWidth="1"/>
    <col min="7433" max="7434" width="3.7109375" style="478" customWidth="1"/>
    <col min="7435" max="7435" width="22" style="478" customWidth="1"/>
    <col min="7436" max="7436" width="5.5703125" style="478" customWidth="1"/>
    <col min="7437" max="7438" width="3.7109375" style="478" customWidth="1"/>
    <col min="7439" max="7439" width="22" style="478" customWidth="1"/>
    <col min="7440" max="7441" width="15.7109375" style="478"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49" width="10.5703125" style="478"/>
    <col min="7450" max="7450" width="13.42578125" style="478" customWidth="1"/>
    <col min="7451"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5.5703125" style="478" customWidth="1"/>
    <col min="7685" max="7686" width="3.7109375" style="478" customWidth="1"/>
    <col min="7687" max="7687" width="22" style="478" customWidth="1"/>
    <col min="7688" max="7688" width="5.5703125" style="478" customWidth="1"/>
    <col min="7689" max="7690" width="3.7109375" style="478" customWidth="1"/>
    <col min="7691" max="7691" width="22" style="478" customWidth="1"/>
    <col min="7692" max="7692" width="5.5703125" style="478" customWidth="1"/>
    <col min="7693" max="7694" width="3.7109375" style="478" customWidth="1"/>
    <col min="7695" max="7695" width="22" style="478" customWidth="1"/>
    <col min="7696" max="7697" width="15.7109375" style="478"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5" width="10.5703125" style="478"/>
    <col min="7706" max="7706" width="13.42578125" style="478" customWidth="1"/>
    <col min="7707"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5.5703125" style="478" customWidth="1"/>
    <col min="7941" max="7942" width="3.7109375" style="478" customWidth="1"/>
    <col min="7943" max="7943" width="22" style="478" customWidth="1"/>
    <col min="7944" max="7944" width="5.5703125" style="478" customWidth="1"/>
    <col min="7945" max="7946" width="3.7109375" style="478" customWidth="1"/>
    <col min="7947" max="7947" width="22" style="478" customWidth="1"/>
    <col min="7948" max="7948" width="5.5703125" style="478" customWidth="1"/>
    <col min="7949" max="7950" width="3.7109375" style="478" customWidth="1"/>
    <col min="7951" max="7951" width="22" style="478" customWidth="1"/>
    <col min="7952" max="7953" width="15.7109375" style="478"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1" width="10.5703125" style="478"/>
    <col min="7962" max="7962" width="13.42578125" style="478" customWidth="1"/>
    <col min="7963"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5.5703125" style="478" customWidth="1"/>
    <col min="8197" max="8198" width="3.7109375" style="478" customWidth="1"/>
    <col min="8199" max="8199" width="22" style="478" customWidth="1"/>
    <col min="8200" max="8200" width="5.5703125" style="478" customWidth="1"/>
    <col min="8201" max="8202" width="3.7109375" style="478" customWidth="1"/>
    <col min="8203" max="8203" width="22" style="478" customWidth="1"/>
    <col min="8204" max="8204" width="5.5703125" style="478" customWidth="1"/>
    <col min="8205" max="8206" width="3.7109375" style="478" customWidth="1"/>
    <col min="8207" max="8207" width="22" style="478" customWidth="1"/>
    <col min="8208" max="8209" width="15.7109375" style="478"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7" width="10.5703125" style="478"/>
    <col min="8218" max="8218" width="13.42578125" style="478" customWidth="1"/>
    <col min="8219"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5.5703125" style="478" customWidth="1"/>
    <col min="8453" max="8454" width="3.7109375" style="478" customWidth="1"/>
    <col min="8455" max="8455" width="22" style="478" customWidth="1"/>
    <col min="8456" max="8456" width="5.5703125" style="478" customWidth="1"/>
    <col min="8457" max="8458" width="3.7109375" style="478" customWidth="1"/>
    <col min="8459" max="8459" width="22" style="478" customWidth="1"/>
    <col min="8460" max="8460" width="5.5703125" style="478" customWidth="1"/>
    <col min="8461" max="8462" width="3.7109375" style="478" customWidth="1"/>
    <col min="8463" max="8463" width="22" style="478" customWidth="1"/>
    <col min="8464" max="8465" width="15.7109375" style="478"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3" width="10.5703125" style="478"/>
    <col min="8474" max="8474" width="13.42578125" style="478" customWidth="1"/>
    <col min="8475"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5.5703125" style="478" customWidth="1"/>
    <col min="8709" max="8710" width="3.7109375" style="478" customWidth="1"/>
    <col min="8711" max="8711" width="22" style="478" customWidth="1"/>
    <col min="8712" max="8712" width="5.5703125" style="478" customWidth="1"/>
    <col min="8713" max="8714" width="3.7109375" style="478" customWidth="1"/>
    <col min="8715" max="8715" width="22" style="478" customWidth="1"/>
    <col min="8716" max="8716" width="5.5703125" style="478" customWidth="1"/>
    <col min="8717" max="8718" width="3.7109375" style="478" customWidth="1"/>
    <col min="8719" max="8719" width="22" style="478" customWidth="1"/>
    <col min="8720" max="8721" width="15.7109375" style="478"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29" width="10.5703125" style="478"/>
    <col min="8730" max="8730" width="13.42578125" style="478" customWidth="1"/>
    <col min="8731"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5.5703125" style="478" customWidth="1"/>
    <col min="8965" max="8966" width="3.7109375" style="478" customWidth="1"/>
    <col min="8967" max="8967" width="22" style="478" customWidth="1"/>
    <col min="8968" max="8968" width="5.5703125" style="478" customWidth="1"/>
    <col min="8969" max="8970" width="3.7109375" style="478" customWidth="1"/>
    <col min="8971" max="8971" width="22" style="478" customWidth="1"/>
    <col min="8972" max="8972" width="5.5703125" style="478" customWidth="1"/>
    <col min="8973" max="8974" width="3.7109375" style="478" customWidth="1"/>
    <col min="8975" max="8975" width="22" style="478" customWidth="1"/>
    <col min="8976" max="8977" width="15.7109375" style="478"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5" width="10.5703125" style="478"/>
    <col min="8986" max="8986" width="13.42578125" style="478" customWidth="1"/>
    <col min="8987"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5.5703125" style="478" customWidth="1"/>
    <col min="9221" max="9222" width="3.7109375" style="478" customWidth="1"/>
    <col min="9223" max="9223" width="22" style="478" customWidth="1"/>
    <col min="9224" max="9224" width="5.5703125" style="478" customWidth="1"/>
    <col min="9225" max="9226" width="3.7109375" style="478" customWidth="1"/>
    <col min="9227" max="9227" width="22" style="478" customWidth="1"/>
    <col min="9228" max="9228" width="5.5703125" style="478" customWidth="1"/>
    <col min="9229" max="9230" width="3.7109375" style="478" customWidth="1"/>
    <col min="9231" max="9231" width="22" style="478" customWidth="1"/>
    <col min="9232" max="9233" width="15.7109375" style="478"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1" width="10.5703125" style="478"/>
    <col min="9242" max="9242" width="13.42578125" style="478" customWidth="1"/>
    <col min="9243"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5.5703125" style="478" customWidth="1"/>
    <col min="9477" max="9478" width="3.7109375" style="478" customWidth="1"/>
    <col min="9479" max="9479" width="22" style="478" customWidth="1"/>
    <col min="9480" max="9480" width="5.5703125" style="478" customWidth="1"/>
    <col min="9481" max="9482" width="3.7109375" style="478" customWidth="1"/>
    <col min="9483" max="9483" width="22" style="478" customWidth="1"/>
    <col min="9484" max="9484" width="5.5703125" style="478" customWidth="1"/>
    <col min="9485" max="9486" width="3.7109375" style="478" customWidth="1"/>
    <col min="9487" max="9487" width="22" style="478" customWidth="1"/>
    <col min="9488" max="9489" width="15.7109375" style="478"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7" width="10.5703125" style="478"/>
    <col min="9498" max="9498" width="13.42578125" style="478" customWidth="1"/>
    <col min="9499"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5.5703125" style="478" customWidth="1"/>
    <col min="9733" max="9734" width="3.7109375" style="478" customWidth="1"/>
    <col min="9735" max="9735" width="22" style="478" customWidth="1"/>
    <col min="9736" max="9736" width="5.5703125" style="478" customWidth="1"/>
    <col min="9737" max="9738" width="3.7109375" style="478" customWidth="1"/>
    <col min="9739" max="9739" width="22" style="478" customWidth="1"/>
    <col min="9740" max="9740" width="5.5703125" style="478" customWidth="1"/>
    <col min="9741" max="9742" width="3.7109375" style="478" customWidth="1"/>
    <col min="9743" max="9743" width="22" style="478" customWidth="1"/>
    <col min="9744" max="9745" width="15.7109375" style="478"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3" width="10.5703125" style="478"/>
    <col min="9754" max="9754" width="13.42578125" style="478" customWidth="1"/>
    <col min="9755"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5.5703125" style="478" customWidth="1"/>
    <col min="9989" max="9990" width="3.7109375" style="478" customWidth="1"/>
    <col min="9991" max="9991" width="22" style="478" customWidth="1"/>
    <col min="9992" max="9992" width="5.5703125" style="478" customWidth="1"/>
    <col min="9993" max="9994" width="3.7109375" style="478" customWidth="1"/>
    <col min="9995" max="9995" width="22" style="478" customWidth="1"/>
    <col min="9996" max="9996" width="5.5703125" style="478" customWidth="1"/>
    <col min="9997" max="9998" width="3.7109375" style="478" customWidth="1"/>
    <col min="9999" max="9999" width="22" style="478" customWidth="1"/>
    <col min="10000" max="10001" width="15.7109375" style="478"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09" width="10.5703125" style="478"/>
    <col min="10010" max="10010" width="13.42578125" style="478" customWidth="1"/>
    <col min="10011"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5.5703125" style="478" customWidth="1"/>
    <col min="10245" max="10246" width="3.7109375" style="478" customWidth="1"/>
    <col min="10247" max="10247" width="22" style="478" customWidth="1"/>
    <col min="10248" max="10248" width="5.5703125" style="478" customWidth="1"/>
    <col min="10249" max="10250" width="3.7109375" style="478" customWidth="1"/>
    <col min="10251" max="10251" width="22" style="478" customWidth="1"/>
    <col min="10252" max="10252" width="5.5703125" style="478" customWidth="1"/>
    <col min="10253" max="10254" width="3.7109375" style="478" customWidth="1"/>
    <col min="10255" max="10255" width="22" style="478" customWidth="1"/>
    <col min="10256" max="10257" width="15.7109375" style="478"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5" width="10.5703125" style="478"/>
    <col min="10266" max="10266" width="13.42578125" style="478" customWidth="1"/>
    <col min="10267"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5.5703125" style="478" customWidth="1"/>
    <col min="10501" max="10502" width="3.7109375" style="478" customWidth="1"/>
    <col min="10503" max="10503" width="22" style="478" customWidth="1"/>
    <col min="10504" max="10504" width="5.5703125" style="478" customWidth="1"/>
    <col min="10505" max="10506" width="3.7109375" style="478" customWidth="1"/>
    <col min="10507" max="10507" width="22" style="478" customWidth="1"/>
    <col min="10508" max="10508" width="5.5703125" style="478" customWidth="1"/>
    <col min="10509" max="10510" width="3.7109375" style="478" customWidth="1"/>
    <col min="10511" max="10511" width="22" style="478" customWidth="1"/>
    <col min="10512" max="10513" width="15.7109375" style="478"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1" width="10.5703125" style="478"/>
    <col min="10522" max="10522" width="13.42578125" style="478" customWidth="1"/>
    <col min="10523"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5.5703125" style="478" customWidth="1"/>
    <col min="10757" max="10758" width="3.7109375" style="478" customWidth="1"/>
    <col min="10759" max="10759" width="22" style="478" customWidth="1"/>
    <col min="10760" max="10760" width="5.5703125" style="478" customWidth="1"/>
    <col min="10761" max="10762" width="3.7109375" style="478" customWidth="1"/>
    <col min="10763" max="10763" width="22" style="478" customWidth="1"/>
    <col min="10764" max="10764" width="5.5703125" style="478" customWidth="1"/>
    <col min="10765" max="10766" width="3.7109375" style="478" customWidth="1"/>
    <col min="10767" max="10767" width="22" style="478" customWidth="1"/>
    <col min="10768" max="10769" width="15.7109375" style="478"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7" width="10.5703125" style="478"/>
    <col min="10778" max="10778" width="13.42578125" style="478" customWidth="1"/>
    <col min="10779"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5.5703125" style="478" customWidth="1"/>
    <col min="11013" max="11014" width="3.7109375" style="478" customWidth="1"/>
    <col min="11015" max="11015" width="22" style="478" customWidth="1"/>
    <col min="11016" max="11016" width="5.5703125" style="478" customWidth="1"/>
    <col min="11017" max="11018" width="3.7109375" style="478" customWidth="1"/>
    <col min="11019" max="11019" width="22" style="478" customWidth="1"/>
    <col min="11020" max="11020" width="5.5703125" style="478" customWidth="1"/>
    <col min="11021" max="11022" width="3.7109375" style="478" customWidth="1"/>
    <col min="11023" max="11023" width="22" style="478" customWidth="1"/>
    <col min="11024" max="11025" width="15.7109375" style="478"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3" width="10.5703125" style="478"/>
    <col min="11034" max="11034" width="13.42578125" style="478" customWidth="1"/>
    <col min="11035"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5.5703125" style="478" customWidth="1"/>
    <col min="11269" max="11270" width="3.7109375" style="478" customWidth="1"/>
    <col min="11271" max="11271" width="22" style="478" customWidth="1"/>
    <col min="11272" max="11272" width="5.5703125" style="478" customWidth="1"/>
    <col min="11273" max="11274" width="3.7109375" style="478" customWidth="1"/>
    <col min="11275" max="11275" width="22" style="478" customWidth="1"/>
    <col min="11276" max="11276" width="5.5703125" style="478" customWidth="1"/>
    <col min="11277" max="11278" width="3.7109375" style="478" customWidth="1"/>
    <col min="11279" max="11279" width="22" style="478" customWidth="1"/>
    <col min="11280" max="11281" width="15.7109375" style="478"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89" width="10.5703125" style="478"/>
    <col min="11290" max="11290" width="13.42578125" style="478" customWidth="1"/>
    <col min="11291"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5.5703125" style="478" customWidth="1"/>
    <col min="11525" max="11526" width="3.7109375" style="478" customWidth="1"/>
    <col min="11527" max="11527" width="22" style="478" customWidth="1"/>
    <col min="11528" max="11528" width="5.5703125" style="478" customWidth="1"/>
    <col min="11529" max="11530" width="3.7109375" style="478" customWidth="1"/>
    <col min="11531" max="11531" width="22" style="478" customWidth="1"/>
    <col min="11532" max="11532" width="5.5703125" style="478" customWidth="1"/>
    <col min="11533" max="11534" width="3.7109375" style="478" customWidth="1"/>
    <col min="11535" max="11535" width="22" style="478" customWidth="1"/>
    <col min="11536" max="11537" width="15.7109375" style="478"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5" width="10.5703125" style="478"/>
    <col min="11546" max="11546" width="13.42578125" style="478" customWidth="1"/>
    <col min="11547"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5.5703125" style="478" customWidth="1"/>
    <col min="11781" max="11782" width="3.7109375" style="478" customWidth="1"/>
    <col min="11783" max="11783" width="22" style="478" customWidth="1"/>
    <col min="11784" max="11784" width="5.5703125" style="478" customWidth="1"/>
    <col min="11785" max="11786" width="3.7109375" style="478" customWidth="1"/>
    <col min="11787" max="11787" width="22" style="478" customWidth="1"/>
    <col min="11788" max="11788" width="5.5703125" style="478" customWidth="1"/>
    <col min="11789" max="11790" width="3.7109375" style="478" customWidth="1"/>
    <col min="11791" max="11791" width="22" style="478" customWidth="1"/>
    <col min="11792" max="11793" width="15.7109375" style="478"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1" width="10.5703125" style="478"/>
    <col min="11802" max="11802" width="13.42578125" style="478" customWidth="1"/>
    <col min="11803"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5.5703125" style="478" customWidth="1"/>
    <col min="12037" max="12038" width="3.7109375" style="478" customWidth="1"/>
    <col min="12039" max="12039" width="22" style="478" customWidth="1"/>
    <col min="12040" max="12040" width="5.5703125" style="478" customWidth="1"/>
    <col min="12041" max="12042" width="3.7109375" style="478" customWidth="1"/>
    <col min="12043" max="12043" width="22" style="478" customWidth="1"/>
    <col min="12044" max="12044" width="5.5703125" style="478" customWidth="1"/>
    <col min="12045" max="12046" width="3.7109375" style="478" customWidth="1"/>
    <col min="12047" max="12047" width="22" style="478" customWidth="1"/>
    <col min="12048" max="12049" width="15.7109375" style="478"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7" width="10.5703125" style="478"/>
    <col min="12058" max="12058" width="13.42578125" style="478" customWidth="1"/>
    <col min="12059"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5.5703125" style="478" customWidth="1"/>
    <col min="12293" max="12294" width="3.7109375" style="478" customWidth="1"/>
    <col min="12295" max="12295" width="22" style="478" customWidth="1"/>
    <col min="12296" max="12296" width="5.5703125" style="478" customWidth="1"/>
    <col min="12297" max="12298" width="3.7109375" style="478" customWidth="1"/>
    <col min="12299" max="12299" width="22" style="478" customWidth="1"/>
    <col min="12300" max="12300" width="5.5703125" style="478" customWidth="1"/>
    <col min="12301" max="12302" width="3.7109375" style="478" customWidth="1"/>
    <col min="12303" max="12303" width="22" style="478" customWidth="1"/>
    <col min="12304" max="12305" width="15.7109375" style="478"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3" width="10.5703125" style="478"/>
    <col min="12314" max="12314" width="13.42578125" style="478" customWidth="1"/>
    <col min="12315"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5.5703125" style="478" customWidth="1"/>
    <col min="12549" max="12550" width="3.7109375" style="478" customWidth="1"/>
    <col min="12551" max="12551" width="22" style="478" customWidth="1"/>
    <col min="12552" max="12552" width="5.5703125" style="478" customWidth="1"/>
    <col min="12553" max="12554" width="3.7109375" style="478" customWidth="1"/>
    <col min="12555" max="12555" width="22" style="478" customWidth="1"/>
    <col min="12556" max="12556" width="5.5703125" style="478" customWidth="1"/>
    <col min="12557" max="12558" width="3.7109375" style="478" customWidth="1"/>
    <col min="12559" max="12559" width="22" style="478" customWidth="1"/>
    <col min="12560" max="12561" width="15.7109375" style="478"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69" width="10.5703125" style="478"/>
    <col min="12570" max="12570" width="13.42578125" style="478" customWidth="1"/>
    <col min="12571"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5.5703125" style="478" customWidth="1"/>
    <col min="12805" max="12806" width="3.7109375" style="478" customWidth="1"/>
    <col min="12807" max="12807" width="22" style="478" customWidth="1"/>
    <col min="12808" max="12808" width="5.5703125" style="478" customWidth="1"/>
    <col min="12809" max="12810" width="3.7109375" style="478" customWidth="1"/>
    <col min="12811" max="12811" width="22" style="478" customWidth="1"/>
    <col min="12812" max="12812" width="5.5703125" style="478" customWidth="1"/>
    <col min="12813" max="12814" width="3.7109375" style="478" customWidth="1"/>
    <col min="12815" max="12815" width="22" style="478" customWidth="1"/>
    <col min="12816" max="12817" width="15.7109375" style="478"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5" width="10.5703125" style="478"/>
    <col min="12826" max="12826" width="13.42578125" style="478" customWidth="1"/>
    <col min="12827"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5.5703125" style="478" customWidth="1"/>
    <col min="13061" max="13062" width="3.7109375" style="478" customWidth="1"/>
    <col min="13063" max="13063" width="22" style="478" customWidth="1"/>
    <col min="13064" max="13064" width="5.5703125" style="478" customWidth="1"/>
    <col min="13065" max="13066" width="3.7109375" style="478" customWidth="1"/>
    <col min="13067" max="13067" width="22" style="478" customWidth="1"/>
    <col min="13068" max="13068" width="5.5703125" style="478" customWidth="1"/>
    <col min="13069" max="13070" width="3.7109375" style="478" customWidth="1"/>
    <col min="13071" max="13071" width="22" style="478" customWidth="1"/>
    <col min="13072" max="13073" width="15.7109375" style="478"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1" width="10.5703125" style="478"/>
    <col min="13082" max="13082" width="13.42578125" style="478" customWidth="1"/>
    <col min="13083"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5.5703125" style="478" customWidth="1"/>
    <col min="13317" max="13318" width="3.7109375" style="478" customWidth="1"/>
    <col min="13319" max="13319" width="22" style="478" customWidth="1"/>
    <col min="13320" max="13320" width="5.5703125" style="478" customWidth="1"/>
    <col min="13321" max="13322" width="3.7109375" style="478" customWidth="1"/>
    <col min="13323" max="13323" width="22" style="478" customWidth="1"/>
    <col min="13324" max="13324" width="5.5703125" style="478" customWidth="1"/>
    <col min="13325" max="13326" width="3.7109375" style="478" customWidth="1"/>
    <col min="13327" max="13327" width="22" style="478" customWidth="1"/>
    <col min="13328" max="13329" width="15.7109375" style="478"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7" width="10.5703125" style="478"/>
    <col min="13338" max="13338" width="13.42578125" style="478" customWidth="1"/>
    <col min="13339"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5.5703125" style="478" customWidth="1"/>
    <col min="13573" max="13574" width="3.7109375" style="478" customWidth="1"/>
    <col min="13575" max="13575" width="22" style="478" customWidth="1"/>
    <col min="13576" max="13576" width="5.5703125" style="478" customWidth="1"/>
    <col min="13577" max="13578" width="3.7109375" style="478" customWidth="1"/>
    <col min="13579" max="13579" width="22" style="478" customWidth="1"/>
    <col min="13580" max="13580" width="5.5703125" style="478" customWidth="1"/>
    <col min="13581" max="13582" width="3.7109375" style="478" customWidth="1"/>
    <col min="13583" max="13583" width="22" style="478" customWidth="1"/>
    <col min="13584" max="13585" width="15.7109375" style="478"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3" width="10.5703125" style="478"/>
    <col min="13594" max="13594" width="13.42578125" style="478" customWidth="1"/>
    <col min="13595"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5.5703125" style="478" customWidth="1"/>
    <col min="13829" max="13830" width="3.7109375" style="478" customWidth="1"/>
    <col min="13831" max="13831" width="22" style="478" customWidth="1"/>
    <col min="13832" max="13832" width="5.5703125" style="478" customWidth="1"/>
    <col min="13833" max="13834" width="3.7109375" style="478" customWidth="1"/>
    <col min="13835" max="13835" width="22" style="478" customWidth="1"/>
    <col min="13836" max="13836" width="5.5703125" style="478" customWidth="1"/>
    <col min="13837" max="13838" width="3.7109375" style="478" customWidth="1"/>
    <col min="13839" max="13839" width="22" style="478" customWidth="1"/>
    <col min="13840" max="13841" width="15.7109375" style="478"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49" width="10.5703125" style="478"/>
    <col min="13850" max="13850" width="13.42578125" style="478" customWidth="1"/>
    <col min="13851"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5.5703125" style="478" customWidth="1"/>
    <col min="14085" max="14086" width="3.7109375" style="478" customWidth="1"/>
    <col min="14087" max="14087" width="22" style="478" customWidth="1"/>
    <col min="14088" max="14088" width="5.5703125" style="478" customWidth="1"/>
    <col min="14089" max="14090" width="3.7109375" style="478" customWidth="1"/>
    <col min="14091" max="14091" width="22" style="478" customWidth="1"/>
    <col min="14092" max="14092" width="5.5703125" style="478" customWidth="1"/>
    <col min="14093" max="14094" width="3.7109375" style="478" customWidth="1"/>
    <col min="14095" max="14095" width="22" style="478" customWidth="1"/>
    <col min="14096" max="14097" width="15.7109375" style="478"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5" width="10.5703125" style="478"/>
    <col min="14106" max="14106" width="13.42578125" style="478" customWidth="1"/>
    <col min="14107"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5.5703125" style="478" customWidth="1"/>
    <col min="14341" max="14342" width="3.7109375" style="478" customWidth="1"/>
    <col min="14343" max="14343" width="22" style="478" customWidth="1"/>
    <col min="14344" max="14344" width="5.5703125" style="478" customWidth="1"/>
    <col min="14345" max="14346" width="3.7109375" style="478" customWidth="1"/>
    <col min="14347" max="14347" width="22" style="478" customWidth="1"/>
    <col min="14348" max="14348" width="5.5703125" style="478" customWidth="1"/>
    <col min="14349" max="14350" width="3.7109375" style="478" customWidth="1"/>
    <col min="14351" max="14351" width="22" style="478" customWidth="1"/>
    <col min="14352" max="14353" width="15.7109375" style="478"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1" width="10.5703125" style="478"/>
    <col min="14362" max="14362" width="13.42578125" style="478" customWidth="1"/>
    <col min="14363"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5.5703125" style="478" customWidth="1"/>
    <col min="14597" max="14598" width="3.7109375" style="478" customWidth="1"/>
    <col min="14599" max="14599" width="22" style="478" customWidth="1"/>
    <col min="14600" max="14600" width="5.5703125" style="478" customWidth="1"/>
    <col min="14601" max="14602" width="3.7109375" style="478" customWidth="1"/>
    <col min="14603" max="14603" width="22" style="478" customWidth="1"/>
    <col min="14604" max="14604" width="5.5703125" style="478" customWidth="1"/>
    <col min="14605" max="14606" width="3.7109375" style="478" customWidth="1"/>
    <col min="14607" max="14607" width="22" style="478" customWidth="1"/>
    <col min="14608" max="14609" width="15.7109375" style="478"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7" width="10.5703125" style="478"/>
    <col min="14618" max="14618" width="13.42578125" style="478" customWidth="1"/>
    <col min="14619"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5.5703125" style="478" customWidth="1"/>
    <col min="14853" max="14854" width="3.7109375" style="478" customWidth="1"/>
    <col min="14855" max="14855" width="22" style="478" customWidth="1"/>
    <col min="14856" max="14856" width="5.5703125" style="478" customWidth="1"/>
    <col min="14857" max="14858" width="3.7109375" style="478" customWidth="1"/>
    <col min="14859" max="14859" width="22" style="478" customWidth="1"/>
    <col min="14860" max="14860" width="5.5703125" style="478" customWidth="1"/>
    <col min="14861" max="14862" width="3.7109375" style="478" customWidth="1"/>
    <col min="14863" max="14863" width="22" style="478" customWidth="1"/>
    <col min="14864" max="14865" width="15.7109375" style="478"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3" width="10.5703125" style="478"/>
    <col min="14874" max="14874" width="13.42578125" style="478" customWidth="1"/>
    <col min="14875"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5.5703125" style="478" customWidth="1"/>
    <col min="15109" max="15110" width="3.7109375" style="478" customWidth="1"/>
    <col min="15111" max="15111" width="22" style="478" customWidth="1"/>
    <col min="15112" max="15112" width="5.5703125" style="478" customWidth="1"/>
    <col min="15113" max="15114" width="3.7109375" style="478" customWidth="1"/>
    <col min="15115" max="15115" width="22" style="478" customWidth="1"/>
    <col min="15116" max="15116" width="5.5703125" style="478" customWidth="1"/>
    <col min="15117" max="15118" width="3.7109375" style="478" customWidth="1"/>
    <col min="15119" max="15119" width="22" style="478" customWidth="1"/>
    <col min="15120" max="15121" width="15.7109375" style="478"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29" width="10.5703125" style="478"/>
    <col min="15130" max="15130" width="13.42578125" style="478" customWidth="1"/>
    <col min="15131"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5.5703125" style="478" customWidth="1"/>
    <col min="15365" max="15366" width="3.7109375" style="478" customWidth="1"/>
    <col min="15367" max="15367" width="22" style="478" customWidth="1"/>
    <col min="15368" max="15368" width="5.5703125" style="478" customWidth="1"/>
    <col min="15369" max="15370" width="3.7109375" style="478" customWidth="1"/>
    <col min="15371" max="15371" width="22" style="478" customWidth="1"/>
    <col min="15372" max="15372" width="5.5703125" style="478" customWidth="1"/>
    <col min="15373" max="15374" width="3.7109375" style="478" customWidth="1"/>
    <col min="15375" max="15375" width="22" style="478" customWidth="1"/>
    <col min="15376" max="15377" width="15.7109375" style="478"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5" width="10.5703125" style="478"/>
    <col min="15386" max="15386" width="13.42578125" style="478" customWidth="1"/>
    <col min="15387"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5.5703125" style="478" customWidth="1"/>
    <col min="15621" max="15622" width="3.7109375" style="478" customWidth="1"/>
    <col min="15623" max="15623" width="22" style="478" customWidth="1"/>
    <col min="15624" max="15624" width="5.5703125" style="478" customWidth="1"/>
    <col min="15625" max="15626" width="3.7109375" style="478" customWidth="1"/>
    <col min="15627" max="15627" width="22" style="478" customWidth="1"/>
    <col min="15628" max="15628" width="5.5703125" style="478" customWidth="1"/>
    <col min="15629" max="15630" width="3.7109375" style="478" customWidth="1"/>
    <col min="15631" max="15631" width="22" style="478" customWidth="1"/>
    <col min="15632" max="15633" width="15.7109375" style="478"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1" width="10.5703125" style="478"/>
    <col min="15642" max="15642" width="13.42578125" style="478" customWidth="1"/>
    <col min="15643"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5.5703125" style="478" customWidth="1"/>
    <col min="15877" max="15878" width="3.7109375" style="478" customWidth="1"/>
    <col min="15879" max="15879" width="22" style="478" customWidth="1"/>
    <col min="15880" max="15880" width="5.5703125" style="478" customWidth="1"/>
    <col min="15881" max="15882" width="3.7109375" style="478" customWidth="1"/>
    <col min="15883" max="15883" width="22" style="478" customWidth="1"/>
    <col min="15884" max="15884" width="5.5703125" style="478" customWidth="1"/>
    <col min="15885" max="15886" width="3.7109375" style="478" customWidth="1"/>
    <col min="15887" max="15887" width="22" style="478" customWidth="1"/>
    <col min="15888" max="15889" width="15.7109375" style="478"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7" width="10.5703125" style="478"/>
    <col min="15898" max="15898" width="13.42578125" style="478" customWidth="1"/>
    <col min="15899"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5.5703125" style="478" customWidth="1"/>
    <col min="16133" max="16134" width="3.7109375" style="478" customWidth="1"/>
    <col min="16135" max="16135" width="22" style="478" customWidth="1"/>
    <col min="16136" max="16136" width="5.5703125" style="478" customWidth="1"/>
    <col min="16137" max="16138" width="3.7109375" style="478" customWidth="1"/>
    <col min="16139" max="16139" width="22" style="478" customWidth="1"/>
    <col min="16140" max="16140" width="5.5703125" style="478" customWidth="1"/>
    <col min="16141" max="16142" width="3.7109375" style="478" customWidth="1"/>
    <col min="16143" max="16143" width="22" style="478" customWidth="1"/>
    <col min="16144" max="16145" width="15.7109375" style="478"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3" width="10.5703125" style="478"/>
    <col min="16154" max="16154" width="13.42578125" style="478" customWidth="1"/>
    <col min="16155" max="16384" width="10.5703125" style="478"/>
  </cols>
  <sheetData>
    <row r="1" spans="1:37" hidden="1"/>
    <row r="2" spans="1:37" hidden="1"/>
    <row r="3" spans="1:37" hidden="1"/>
    <row r="4" spans="1:37" ht="3" customHeight="1">
      <c r="J4" s="483"/>
      <c r="K4" s="483"/>
      <c r="L4" s="479"/>
      <c r="M4" s="479"/>
      <c r="N4" s="479"/>
      <c r="O4" s="479"/>
      <c r="P4" s="479"/>
      <c r="Q4" s="479"/>
      <c r="R4" s="479"/>
      <c r="S4" s="479"/>
      <c r="T4" s="479"/>
      <c r="U4" s="479"/>
      <c r="V4" s="479"/>
      <c r="W4" s="479"/>
      <c r="X4" s="479"/>
      <c r="Y4" s="479"/>
      <c r="Z4" s="486"/>
      <c r="AA4" s="486"/>
      <c r="AB4" s="486"/>
      <c r="AC4" s="486"/>
      <c r="AD4" s="486"/>
      <c r="AE4" s="479"/>
    </row>
    <row r="5" spans="1:37" ht="22.5" customHeight="1">
      <c r="J5" s="483"/>
      <c r="K5" s="483"/>
      <c r="L5" s="1215" t="s">
        <v>674</v>
      </c>
      <c r="M5" s="1215"/>
      <c r="N5" s="1215"/>
      <c r="O5" s="1215"/>
      <c r="P5" s="1215"/>
      <c r="Q5" s="1215"/>
      <c r="R5" s="1215"/>
      <c r="S5" s="1215"/>
      <c r="T5" s="1215"/>
      <c r="U5" s="581"/>
      <c r="V5" s="581"/>
      <c r="W5" s="525"/>
      <c r="X5" s="525"/>
      <c r="Y5" s="587"/>
      <c r="Z5" s="587"/>
      <c r="AA5" s="587"/>
      <c r="AB5" s="587"/>
      <c r="AC5" s="587"/>
      <c r="AD5" s="587"/>
      <c r="AE5" s="499"/>
    </row>
    <row r="6" spans="1:37" ht="3" customHeight="1">
      <c r="J6" s="483"/>
      <c r="K6" s="483"/>
      <c r="L6" s="479"/>
      <c r="M6" s="479"/>
      <c r="N6" s="479"/>
      <c r="O6" s="482"/>
      <c r="P6" s="482"/>
      <c r="Q6" s="482"/>
      <c r="R6" s="482"/>
      <c r="S6" s="482"/>
      <c r="T6" s="482"/>
      <c r="U6" s="479"/>
    </row>
    <row r="7" spans="1:37" s="525" customFormat="1" ht="22.5">
      <c r="A7" s="587"/>
      <c r="B7" s="587"/>
      <c r="C7" s="587"/>
      <c r="D7" s="587"/>
      <c r="E7" s="587"/>
      <c r="F7" s="587"/>
      <c r="G7" s="593"/>
      <c r="H7" s="593"/>
      <c r="I7" s="533"/>
      <c r="J7" s="531"/>
      <c r="K7" s="531"/>
      <c r="L7" s="526"/>
      <c r="M7" s="674" t="s">
        <v>502</v>
      </c>
      <c r="N7" s="1221" t="str">
        <f>IF(NameOrPr_ch="",IF(NameOrPr="","",NameOrPr),NameOrPr_ch)</f>
        <v>Государственная служба Чувашской Республики по конкурентной политике и тарифам</v>
      </c>
      <c r="O7" s="1221"/>
      <c r="P7" s="1221"/>
      <c r="Q7" s="1221"/>
      <c r="R7" s="1221"/>
      <c r="S7" s="1221"/>
      <c r="T7" s="1221"/>
      <c r="U7" s="671"/>
      <c r="AH7" s="587"/>
      <c r="AI7" s="587"/>
      <c r="AJ7" s="587"/>
      <c r="AK7" s="587"/>
    </row>
    <row r="8" spans="1:37" s="493" customFormat="1" ht="18.75">
      <c r="A8" s="507"/>
      <c r="B8" s="507"/>
      <c r="C8" s="507"/>
      <c r="D8" s="507"/>
      <c r="E8" s="507"/>
      <c r="F8" s="507"/>
      <c r="G8" s="507"/>
      <c r="H8" s="507"/>
      <c r="L8" s="501"/>
      <c r="M8" s="674" t="s">
        <v>596</v>
      </c>
      <c r="N8" s="1221" t="str">
        <f>IF(datePr_ch="",IF(datePr="","",datePr),datePr_ch)</f>
        <v>24.11.2020</v>
      </c>
      <c r="O8" s="1221"/>
      <c r="P8" s="1221"/>
      <c r="Q8" s="1221"/>
      <c r="R8" s="1221"/>
      <c r="S8" s="1221"/>
      <c r="T8" s="1221"/>
      <c r="U8" s="669"/>
      <c r="V8" s="572"/>
      <c r="W8" s="572"/>
      <c r="X8" s="572"/>
      <c r="Y8" s="572"/>
      <c r="Z8" s="572"/>
      <c r="AA8" s="572"/>
      <c r="AH8" s="507"/>
      <c r="AI8" s="507"/>
      <c r="AJ8" s="507"/>
      <c r="AK8" s="507"/>
    </row>
    <row r="9" spans="1:37" s="493" customFormat="1" ht="18.75">
      <c r="A9" s="507"/>
      <c r="B9" s="507"/>
      <c r="C9" s="507"/>
      <c r="D9" s="507"/>
      <c r="E9" s="507"/>
      <c r="F9" s="507"/>
      <c r="G9" s="507"/>
      <c r="H9" s="507"/>
      <c r="L9" s="554"/>
      <c r="M9" s="674" t="s">
        <v>595</v>
      </c>
      <c r="N9" s="1221" t="str">
        <f>IF(numberPr_ch="",IF(numberPr="","",numberPr),numberPr_ch)</f>
        <v>44-22/тп</v>
      </c>
      <c r="O9" s="1221"/>
      <c r="P9" s="1221"/>
      <c r="Q9" s="1221"/>
      <c r="R9" s="1221"/>
      <c r="S9" s="1221"/>
      <c r="T9" s="1221"/>
      <c r="U9" s="669"/>
      <c r="V9" s="572"/>
      <c r="W9" s="572"/>
      <c r="X9" s="572"/>
      <c r="Y9" s="572"/>
      <c r="Z9" s="572"/>
      <c r="AA9" s="572"/>
      <c r="AH9" s="507"/>
      <c r="AI9" s="507"/>
      <c r="AJ9" s="507"/>
      <c r="AK9" s="507"/>
    </row>
    <row r="10" spans="1:37" s="493" customFormat="1" ht="18.75">
      <c r="A10" s="507"/>
      <c r="B10" s="507"/>
      <c r="C10" s="507"/>
      <c r="D10" s="507"/>
      <c r="E10" s="507"/>
      <c r="F10" s="507"/>
      <c r="G10" s="507"/>
      <c r="H10" s="507"/>
      <c r="L10" s="554"/>
      <c r="M10" s="674" t="s">
        <v>501</v>
      </c>
      <c r="N10" s="1221" t="str">
        <f>IF(IstPub_ch="",IF(IstPub="","",IstPub),IstPub_ch)</f>
        <v>http://publication.pravo.gov.ru/Document/View/2101202012140001</v>
      </c>
      <c r="O10" s="1221"/>
      <c r="P10" s="1221"/>
      <c r="Q10" s="1221"/>
      <c r="R10" s="1221"/>
      <c r="S10" s="1221"/>
      <c r="T10" s="1221"/>
      <c r="U10" s="669"/>
      <c r="V10" s="572"/>
      <c r="W10" s="572"/>
      <c r="X10" s="572"/>
      <c r="Y10" s="572"/>
      <c r="Z10" s="572"/>
      <c r="AA10" s="572"/>
      <c r="AH10" s="507"/>
      <c r="AI10" s="507"/>
      <c r="AJ10" s="507"/>
      <c r="AK10" s="507"/>
    </row>
    <row r="11" spans="1:37" s="774" customFormat="1" ht="18.75" hidden="1">
      <c r="A11" s="775"/>
      <c r="B11" s="775"/>
      <c r="C11" s="775"/>
      <c r="D11" s="775"/>
      <c r="E11" s="775"/>
      <c r="F11" s="775"/>
      <c r="G11" s="775"/>
      <c r="H11" s="775"/>
      <c r="L11" s="763"/>
      <c r="M11" s="752"/>
      <c r="N11" s="751"/>
      <c r="O11" s="751"/>
      <c r="P11" s="751"/>
      <c r="Q11" s="751"/>
      <c r="R11" s="751"/>
      <c r="S11" s="751"/>
      <c r="T11" s="751"/>
      <c r="U11" s="669"/>
      <c r="Z11" s="773" t="s">
        <v>721</v>
      </c>
      <c r="AA11" s="773" t="s">
        <v>722</v>
      </c>
      <c r="AH11" s="775"/>
      <c r="AI11" s="775"/>
      <c r="AJ11" s="775"/>
      <c r="AK11" s="775"/>
    </row>
    <row r="12" spans="1:37" s="493" customFormat="1" ht="11.25" hidden="1">
      <c r="A12" s="507"/>
      <c r="B12" s="507"/>
      <c r="C12" s="507"/>
      <c r="D12" s="507"/>
      <c r="E12" s="507"/>
      <c r="F12" s="507"/>
      <c r="G12" s="507"/>
      <c r="H12" s="507"/>
      <c r="L12" s="1216"/>
      <c r="M12" s="1216"/>
      <c r="N12" s="568"/>
      <c r="O12" s="1251"/>
      <c r="P12" s="1251"/>
      <c r="Q12" s="1251"/>
      <c r="R12" s="1251"/>
      <c r="S12" s="1251"/>
      <c r="T12" s="1251"/>
      <c r="U12" s="488"/>
      <c r="AE12" s="505" t="s">
        <v>373</v>
      </c>
      <c r="AH12" s="507"/>
      <c r="AI12" s="507"/>
      <c r="AJ12" s="507"/>
      <c r="AK12" s="507"/>
    </row>
    <row r="13" spans="1:37">
      <c r="J13" s="483"/>
      <c r="K13" s="483"/>
      <c r="L13" s="479"/>
      <c r="M13" s="479"/>
      <c r="N13" s="479"/>
      <c r="O13" s="1241"/>
      <c r="P13" s="1241"/>
      <c r="Q13" s="1241"/>
      <c r="R13" s="1241"/>
      <c r="S13" s="1241"/>
      <c r="T13" s="1241"/>
      <c r="U13" s="601"/>
      <c r="Z13" s="1241"/>
      <c r="AA13" s="1241"/>
      <c r="AB13" s="1241"/>
      <c r="AC13" s="1241"/>
      <c r="AD13" s="1241"/>
      <c r="AE13" s="1241"/>
    </row>
    <row r="14" spans="1:37">
      <c r="J14" s="483"/>
      <c r="K14" s="483"/>
      <c r="L14" s="1158" t="s">
        <v>454</v>
      </c>
      <c r="M14" s="1158"/>
      <c r="N14" s="1158"/>
      <c r="O14" s="1158"/>
      <c r="P14" s="1158"/>
      <c r="Q14" s="1158"/>
      <c r="R14" s="1158"/>
      <c r="S14" s="1158"/>
      <c r="T14" s="1158"/>
      <c r="U14" s="1158"/>
      <c r="V14" s="1158"/>
      <c r="W14" s="1158"/>
      <c r="X14" s="1158"/>
      <c r="Y14" s="1158"/>
      <c r="Z14" s="1158"/>
      <c r="AA14" s="1158"/>
      <c r="AB14" s="1158"/>
      <c r="AC14" s="1158"/>
      <c r="AD14" s="1158"/>
      <c r="AE14" s="1158"/>
      <c r="AF14" s="1158"/>
      <c r="AG14" s="1158" t="s">
        <v>455</v>
      </c>
    </row>
    <row r="15" spans="1:37" ht="14.25" customHeight="1">
      <c r="J15" s="483"/>
      <c r="K15" s="483"/>
      <c r="L15" s="1228" t="s">
        <v>92</v>
      </c>
      <c r="M15" s="1228" t="s">
        <v>676</v>
      </c>
      <c r="N15" s="1265" t="s">
        <v>628</v>
      </c>
      <c r="O15" s="1265"/>
      <c r="P15" s="1265"/>
      <c r="Q15" s="1265"/>
      <c r="R15" s="1265" t="s">
        <v>629</v>
      </c>
      <c r="S15" s="1265"/>
      <c r="T15" s="1265"/>
      <c r="U15" s="1265"/>
      <c r="V15" s="1265" t="s">
        <v>630</v>
      </c>
      <c r="W15" s="1265"/>
      <c r="X15" s="1265"/>
      <c r="Y15" s="1265"/>
      <c r="Z15" s="1228" t="s">
        <v>641</v>
      </c>
      <c r="AA15" s="1228"/>
      <c r="AB15" s="1228"/>
      <c r="AC15" s="1228"/>
      <c r="AD15" s="1228"/>
      <c r="AE15" s="1228" t="s">
        <v>341</v>
      </c>
      <c r="AF15" s="1240" t="s">
        <v>275</v>
      </c>
      <c r="AG15" s="1158"/>
    </row>
    <row r="16" spans="1:37" s="525" customFormat="1" ht="27.75" customHeight="1">
      <c r="A16" s="587"/>
      <c r="B16" s="587"/>
      <c r="C16" s="587"/>
      <c r="D16" s="587"/>
      <c r="E16" s="587"/>
      <c r="F16" s="587"/>
      <c r="G16" s="593"/>
      <c r="H16" s="593"/>
      <c r="I16" s="533"/>
      <c r="J16" s="531"/>
      <c r="K16" s="531"/>
      <c r="L16" s="1228"/>
      <c r="M16" s="1228"/>
      <c r="N16" s="1265"/>
      <c r="O16" s="1265"/>
      <c r="P16" s="1265"/>
      <c r="Q16" s="1265"/>
      <c r="R16" s="1265"/>
      <c r="S16" s="1265"/>
      <c r="T16" s="1265"/>
      <c r="U16" s="1265"/>
      <c r="V16" s="1265"/>
      <c r="W16" s="1265"/>
      <c r="X16" s="1265"/>
      <c r="Y16" s="1265"/>
      <c r="Z16" s="1158" t="s">
        <v>679</v>
      </c>
      <c r="AA16" s="1158"/>
      <c r="AB16" s="1158" t="s">
        <v>654</v>
      </c>
      <c r="AC16" s="1158"/>
      <c r="AD16" s="1158"/>
      <c r="AE16" s="1228"/>
      <c r="AF16" s="1240"/>
      <c r="AG16" s="1158"/>
      <c r="AH16" s="587"/>
      <c r="AI16" s="587"/>
      <c r="AJ16" s="587"/>
      <c r="AK16" s="587"/>
    </row>
    <row r="17" spans="1:44" ht="14.25" customHeight="1">
      <c r="J17" s="483"/>
      <c r="K17" s="483"/>
      <c r="L17" s="1228"/>
      <c r="M17" s="1228"/>
      <c r="N17" s="1265"/>
      <c r="O17" s="1265"/>
      <c r="P17" s="1265"/>
      <c r="Q17" s="1265"/>
      <c r="R17" s="1265"/>
      <c r="S17" s="1265"/>
      <c r="T17" s="1265"/>
      <c r="U17" s="1265"/>
      <c r="V17" s="1265"/>
      <c r="W17" s="1265"/>
      <c r="X17" s="1265"/>
      <c r="Y17" s="1265"/>
      <c r="Z17" s="536" t="s">
        <v>677</v>
      </c>
      <c r="AA17" s="536" t="s">
        <v>678</v>
      </c>
      <c r="AB17" s="538" t="s">
        <v>274</v>
      </c>
      <c r="AC17" s="1252" t="s">
        <v>273</v>
      </c>
      <c r="AD17" s="1252"/>
      <c r="AE17" s="1228"/>
      <c r="AF17" s="1240"/>
      <c r="AG17" s="1158"/>
    </row>
    <row r="18" spans="1:44">
      <c r="J18" s="483"/>
      <c r="K18" s="491">
        <v>1</v>
      </c>
      <c r="L18" s="480" t="s">
        <v>93</v>
      </c>
      <c r="M18" s="480" t="s">
        <v>49</v>
      </c>
      <c r="N18" s="1266">
        <f ca="1">OFFSET(N18,0,-1)+1</f>
        <v>3</v>
      </c>
      <c r="O18" s="1266"/>
      <c r="P18" s="1266"/>
      <c r="Q18" s="1266"/>
      <c r="R18" s="1266">
        <f ca="1">OFFSET(N18,0,0)+1</f>
        <v>4</v>
      </c>
      <c r="S18" s="1266"/>
      <c r="T18" s="1266"/>
      <c r="U18" s="1266"/>
      <c r="V18" s="676"/>
      <c r="W18" s="676"/>
      <c r="X18" s="676"/>
      <c r="Y18" s="677">
        <f ca="1">OFFSET(R18,0,0)+1</f>
        <v>5</v>
      </c>
      <c r="Z18" s="489">
        <f ca="1">OFFSET(Z18,0,-1)+1</f>
        <v>6</v>
      </c>
      <c r="AA18" s="489">
        <f ca="1">OFFSET(AA18,0,-1)+1</f>
        <v>7</v>
      </c>
      <c r="AB18" s="489">
        <f ca="1">OFFSET(AB18,0,-1)+1</f>
        <v>8</v>
      </c>
      <c r="AC18" s="1266">
        <f ca="1">OFFSET(AC18,0,-1)+1</f>
        <v>9</v>
      </c>
      <c r="AD18" s="1266"/>
      <c r="AE18" s="489">
        <f ca="1">OFFSET(AE18,0,-2)+1</f>
        <v>10</v>
      </c>
      <c r="AF18" s="525"/>
      <c r="AG18" s="489">
        <f ca="1">OFFSET(AG18,0,-2)+1</f>
        <v>11</v>
      </c>
    </row>
    <row r="19" spans="1:44" ht="22.5" hidden="1">
      <c r="A19" s="1201">
        <v>1</v>
      </c>
      <c r="B19" s="1017"/>
      <c r="C19" s="1017"/>
      <c r="D19" s="1017"/>
      <c r="E19" s="1017"/>
      <c r="F19" s="1010"/>
      <c r="G19" s="1016"/>
      <c r="H19" s="1016"/>
      <c r="I19" s="998"/>
      <c r="J19" s="997"/>
      <c r="K19" s="997"/>
      <c r="L19" s="595">
        <f>mergeValue(A19)</f>
        <v>1</v>
      </c>
      <c r="M19" s="643" t="s">
        <v>20</v>
      </c>
      <c r="N19" s="1257" t="str">
        <f>IF('Перечень тарифов'!J21="","","" &amp; 'Перечень тарифов'!J21 &amp; "")</f>
        <v/>
      </c>
      <c r="O19" s="1257"/>
      <c r="P19" s="1257"/>
      <c r="Q19" s="1257"/>
      <c r="R19" s="1257"/>
      <c r="S19" s="1257"/>
      <c r="T19" s="1257"/>
      <c r="U19" s="1257"/>
      <c r="V19" s="1257"/>
      <c r="W19" s="1257"/>
      <c r="X19" s="1257"/>
      <c r="Y19" s="1257"/>
      <c r="Z19" s="1257"/>
      <c r="AA19" s="1257"/>
      <c r="AB19" s="1257"/>
      <c r="AC19" s="1257"/>
      <c r="AD19" s="1257"/>
      <c r="AE19" s="1257"/>
      <c r="AF19" s="1257"/>
      <c r="AG19" s="583" t="s">
        <v>476</v>
      </c>
    </row>
    <row r="20" spans="1:44" hidden="1">
      <c r="A20" s="1201"/>
      <c r="B20" s="1201">
        <v>1</v>
      </c>
      <c r="C20" s="1017"/>
      <c r="D20" s="1017"/>
      <c r="E20" s="1017"/>
      <c r="F20" s="1010"/>
      <c r="G20" s="1019"/>
      <c r="H20" s="1020"/>
      <c r="I20" s="999"/>
      <c r="J20" s="994"/>
      <c r="K20" s="992"/>
      <c r="L20" s="595" t="str">
        <f>mergeValue(A20) &amp;"."&amp; mergeValue(B20)</f>
        <v>1.1</v>
      </c>
      <c r="M20" s="548"/>
      <c r="N20" s="1258"/>
      <c r="O20" s="1258"/>
      <c r="P20" s="1258"/>
      <c r="Q20" s="1258"/>
      <c r="R20" s="1258"/>
      <c r="S20" s="1258"/>
      <c r="T20" s="1258"/>
      <c r="U20" s="1258"/>
      <c r="V20" s="1258"/>
      <c r="W20" s="1258"/>
      <c r="X20" s="1258"/>
      <c r="Y20" s="1258"/>
      <c r="Z20" s="1258"/>
      <c r="AA20" s="1258"/>
      <c r="AB20" s="1258"/>
      <c r="AC20" s="1258"/>
      <c r="AD20" s="1258"/>
      <c r="AE20" s="1258"/>
      <c r="AF20" s="1258"/>
      <c r="AG20" s="583"/>
    </row>
    <row r="21" spans="1:44" hidden="1">
      <c r="A21" s="1201"/>
      <c r="B21" s="1201"/>
      <c r="C21" s="1201">
        <v>1</v>
      </c>
      <c r="D21" s="1017"/>
      <c r="E21" s="1017"/>
      <c r="F21" s="1010"/>
      <c r="G21" s="1019"/>
      <c r="H21" s="1020"/>
      <c r="I21" s="999"/>
      <c r="J21" s="994"/>
      <c r="K21" s="992"/>
      <c r="L21" s="595" t="str">
        <f>mergeValue(A21) &amp;"."&amp; mergeValue(B21)&amp;"."&amp; mergeValue(C21)</f>
        <v>1.1.1</v>
      </c>
      <c r="M21" s="549"/>
      <c r="N21" s="1258"/>
      <c r="O21" s="1258"/>
      <c r="P21" s="1258"/>
      <c r="Q21" s="1258"/>
      <c r="R21" s="1258"/>
      <c r="S21" s="1258"/>
      <c r="T21" s="1258"/>
      <c r="U21" s="1258"/>
      <c r="V21" s="1258"/>
      <c r="W21" s="1258"/>
      <c r="X21" s="1258"/>
      <c r="Y21" s="1258"/>
      <c r="Z21" s="1258"/>
      <c r="AA21" s="1258"/>
      <c r="AB21" s="1258"/>
      <c r="AC21" s="1258"/>
      <c r="AD21" s="1258"/>
      <c r="AE21" s="1258"/>
      <c r="AF21" s="1258"/>
      <c r="AG21" s="583"/>
    </row>
    <row r="22" spans="1:44" ht="15" hidden="1" customHeight="1">
      <c r="A22" s="1201"/>
      <c r="B22" s="1201"/>
      <c r="C22" s="1201"/>
      <c r="D22" s="1201">
        <v>1</v>
      </c>
      <c r="E22" s="1017"/>
      <c r="F22" s="1010"/>
      <c r="G22" s="1019"/>
      <c r="H22" s="1020"/>
      <c r="I22" s="999"/>
      <c r="J22" s="994"/>
      <c r="K22" s="992"/>
      <c r="L22" s="595" t="str">
        <f>mergeValue(A22) &amp;"."&amp; mergeValue(B22)&amp;"."&amp; mergeValue(C22)&amp;"."&amp; mergeValue(D22)</f>
        <v>1.1.1.1</v>
      </c>
      <c r="M22" s="550"/>
      <c r="N22" s="1258"/>
      <c r="O22" s="1258"/>
      <c r="P22" s="1258"/>
      <c r="Q22" s="1258"/>
      <c r="R22" s="1258"/>
      <c r="S22" s="1258"/>
      <c r="T22" s="1258"/>
      <c r="U22" s="1258"/>
      <c r="V22" s="1258"/>
      <c r="W22" s="1258"/>
      <c r="X22" s="1258"/>
      <c r="Y22" s="1258"/>
      <c r="Z22" s="1258"/>
      <c r="AA22" s="1258"/>
      <c r="AB22" s="1258"/>
      <c r="AC22" s="1258"/>
      <c r="AD22" s="1258"/>
      <c r="AE22" s="1258"/>
      <c r="AF22" s="1258"/>
      <c r="AG22" s="583"/>
    </row>
    <row r="23" spans="1:44" ht="20.100000000000001" customHeight="1">
      <c r="A23" s="1201"/>
      <c r="B23" s="1201"/>
      <c r="C23" s="1201"/>
      <c r="D23" s="1201"/>
      <c r="E23" s="1201">
        <v>1</v>
      </c>
      <c r="F23" s="1010"/>
      <c r="G23" s="1019"/>
      <c r="H23" s="1020"/>
      <c r="I23" s="1021"/>
      <c r="J23" s="1011"/>
      <c r="K23" s="1161"/>
      <c r="L23" s="1261" t="str">
        <f>mergeValue(A23) &amp;"."&amp; mergeValue(B23)&amp;"."&amp; mergeValue(C23)&amp;"."&amp; mergeValue(D23)&amp;"."&amp; mergeValue(E23)</f>
        <v>1.1.1.1.1</v>
      </c>
      <c r="M23" s="1262" t="s">
        <v>1840</v>
      </c>
      <c r="N23" s="1208" t="s">
        <v>85</v>
      </c>
      <c r="O23" s="1272"/>
      <c r="P23" s="1270">
        <v>1</v>
      </c>
      <c r="Q23" s="1259"/>
      <c r="R23" s="1208" t="s">
        <v>85</v>
      </c>
      <c r="S23" s="1272"/>
      <c r="T23" s="1270">
        <v>1</v>
      </c>
      <c r="U23" s="1259"/>
      <c r="V23" s="1208" t="s">
        <v>85</v>
      </c>
      <c r="W23" s="563"/>
      <c r="X23" s="541">
        <v>1</v>
      </c>
      <c r="Y23" s="1097"/>
      <c r="Z23" s="1121">
        <f>AA23*1.2</f>
        <v>96.309599999999989</v>
      </c>
      <c r="AA23" s="1121">
        <v>80.257999999999996</v>
      </c>
      <c r="AB23" s="1243" t="s">
        <v>1418</v>
      </c>
      <c r="AC23" s="1208" t="s">
        <v>84</v>
      </c>
      <c r="AD23" s="1243" t="s">
        <v>1419</v>
      </c>
      <c r="AE23" s="1208" t="s">
        <v>85</v>
      </c>
      <c r="AF23" s="580"/>
      <c r="AG23" s="1267" t="s">
        <v>681</v>
      </c>
      <c r="AH23" s="502" t="str">
        <f>strCheckDate(Z24:AF24)</f>
        <v/>
      </c>
      <c r="AI23" s="506" t="str">
        <f>IF(AND(COUNTIF(AJ18:AJ39,AJ23)&gt;1,AJ23&lt;&gt;""),"ErrUnique:HasDoubleConn","")</f>
        <v/>
      </c>
      <c r="AJ23" s="506"/>
      <c r="AK23" s="506"/>
    </row>
    <row r="24" spans="1:44" ht="20.100000000000001" customHeight="1">
      <c r="A24" s="1201"/>
      <c r="B24" s="1201"/>
      <c r="C24" s="1201"/>
      <c r="D24" s="1201"/>
      <c r="E24" s="1201"/>
      <c r="F24" s="1010"/>
      <c r="G24" s="1019"/>
      <c r="H24" s="1020"/>
      <c r="I24" s="1021"/>
      <c r="J24" s="1011"/>
      <c r="K24" s="1161"/>
      <c r="L24" s="1261"/>
      <c r="M24" s="1263"/>
      <c r="N24" s="1208"/>
      <c r="O24" s="1272"/>
      <c r="P24" s="1270"/>
      <c r="Q24" s="1271"/>
      <c r="R24" s="1208"/>
      <c r="S24" s="1272"/>
      <c r="T24" s="1270"/>
      <c r="U24" s="1260"/>
      <c r="V24" s="1208"/>
      <c r="W24" s="603"/>
      <c r="X24" s="567"/>
      <c r="Y24" s="567"/>
      <c r="Z24" s="574"/>
      <c r="AA24" s="605" t="str">
        <f>AB23 &amp; "-" &amp; AD23</f>
        <v>01.01.2021-31.12.2021</v>
      </c>
      <c r="AB24" s="1207"/>
      <c r="AC24" s="1208"/>
      <c r="AD24" s="1207"/>
      <c r="AE24" s="1208"/>
      <c r="AF24" s="675"/>
      <c r="AG24" s="1268"/>
      <c r="AI24" s="506"/>
      <c r="AJ24" s="506"/>
      <c r="AK24" s="506"/>
    </row>
    <row r="25" spans="1:44" ht="20.100000000000001" customHeight="1">
      <c r="A25" s="1201"/>
      <c r="B25" s="1201"/>
      <c r="C25" s="1201"/>
      <c r="D25" s="1201"/>
      <c r="E25" s="1201"/>
      <c r="F25" s="1010"/>
      <c r="G25" s="1019"/>
      <c r="H25" s="1020"/>
      <c r="I25" s="1021"/>
      <c r="J25" s="1011"/>
      <c r="K25" s="1161"/>
      <c r="L25" s="1261"/>
      <c r="M25" s="1263"/>
      <c r="N25" s="1208"/>
      <c r="O25" s="1272"/>
      <c r="P25" s="1270"/>
      <c r="Q25" s="1260"/>
      <c r="R25" s="1208"/>
      <c r="S25" s="604"/>
      <c r="T25" s="560"/>
      <c r="U25" s="567"/>
      <c r="V25" s="573"/>
      <c r="W25" s="573"/>
      <c r="X25" s="573"/>
      <c r="Y25" s="573"/>
      <c r="Z25" s="574"/>
      <c r="AA25" s="574"/>
      <c r="AB25" s="575"/>
      <c r="AC25" s="566"/>
      <c r="AD25" s="566"/>
      <c r="AE25" s="575"/>
      <c r="AF25" s="566"/>
      <c r="AG25" s="1268"/>
      <c r="AI25" s="506"/>
      <c r="AJ25" s="506"/>
      <c r="AK25" s="506"/>
    </row>
    <row r="26" spans="1:44" ht="20.100000000000001" customHeight="1">
      <c r="A26" s="1201"/>
      <c r="B26" s="1201"/>
      <c r="C26" s="1201"/>
      <c r="D26" s="1201"/>
      <c r="E26" s="1201"/>
      <c r="F26" s="1010"/>
      <c r="G26" s="1019"/>
      <c r="H26" s="1020"/>
      <c r="I26" s="1021"/>
      <c r="J26" s="1011"/>
      <c r="K26" s="1161"/>
      <c r="L26" s="1261"/>
      <c r="M26" s="1264"/>
      <c r="N26" s="1208"/>
      <c r="O26" s="576"/>
      <c r="P26" s="578"/>
      <c r="Q26" s="577"/>
      <c r="R26" s="573"/>
      <c r="S26" s="573"/>
      <c r="T26" s="573"/>
      <c r="U26" s="573"/>
      <c r="V26" s="573"/>
      <c r="W26" s="573"/>
      <c r="X26" s="573"/>
      <c r="Y26" s="573"/>
      <c r="Z26" s="574"/>
      <c r="AA26" s="574"/>
      <c r="AB26" s="575"/>
      <c r="AC26" s="566"/>
      <c r="AD26" s="566"/>
      <c r="AE26" s="575"/>
      <c r="AF26" s="566"/>
      <c r="AG26" s="1268"/>
      <c r="AI26" s="506"/>
      <c r="AJ26" s="506"/>
      <c r="AK26" s="506"/>
    </row>
    <row r="27" spans="1:44" s="1063" customFormat="1" ht="20.100000000000001" customHeight="1">
      <c r="A27" s="1201"/>
      <c r="B27" s="1201"/>
      <c r="C27" s="1201"/>
      <c r="D27" s="1201"/>
      <c r="E27" s="1201">
        <v>2</v>
      </c>
      <c r="F27" s="1010"/>
      <c r="G27" s="1087" t="s">
        <v>253</v>
      </c>
      <c r="H27" s="1020"/>
      <c r="I27" s="1021"/>
      <c r="J27" s="1078"/>
      <c r="K27" s="1161" t="s">
        <v>1838</v>
      </c>
      <c r="L27" s="1261" t="str">
        <f>mergeValue(A27) &amp;"."&amp; mergeValue(B27)&amp;"."&amp; mergeValue(C27)&amp;"."&amp; mergeValue(D27)&amp;"."&amp; mergeValue(E27)</f>
        <v>1.1.1.1.2</v>
      </c>
      <c r="M27" s="1262" t="s">
        <v>1841</v>
      </c>
      <c r="N27" s="1208" t="s">
        <v>85</v>
      </c>
      <c r="O27" s="1272"/>
      <c r="P27" s="1270">
        <v>1</v>
      </c>
      <c r="Q27" s="1273"/>
      <c r="R27" s="1208" t="s">
        <v>85</v>
      </c>
      <c r="S27" s="1272"/>
      <c r="T27" s="1270">
        <v>1</v>
      </c>
      <c r="U27" s="1273"/>
      <c r="V27" s="1208" t="s">
        <v>85</v>
      </c>
      <c r="W27" s="703"/>
      <c r="X27" s="1109">
        <v>1</v>
      </c>
      <c r="Y27" s="1097"/>
      <c r="Z27" s="1121">
        <f>AA27*1.2</f>
        <v>96.309599999999989</v>
      </c>
      <c r="AA27" s="1121">
        <v>80.257999999999996</v>
      </c>
      <c r="AB27" s="1243" t="s">
        <v>1418</v>
      </c>
      <c r="AC27" s="1208" t="s">
        <v>84</v>
      </c>
      <c r="AD27" s="1243" t="s">
        <v>1419</v>
      </c>
      <c r="AE27" s="1208" t="s">
        <v>84</v>
      </c>
      <c r="AF27" s="717"/>
      <c r="AG27" s="1268"/>
      <c r="AH27" s="1010" t="str">
        <f>strCheckDate(Z28:AF28)</f>
        <v/>
      </c>
      <c r="AI27" s="831" t="str">
        <f>IF(AND(COUNTIF(AJ22:AJ22,AJ27)&gt;1,AJ27&lt;&gt;""),"ErrUnique:HasDoubleConn","")</f>
        <v/>
      </c>
      <c r="AJ27" s="831"/>
      <c r="AK27" s="831"/>
      <c r="AL27" s="831"/>
      <c r="AM27" s="831"/>
      <c r="AN27" s="831"/>
      <c r="AO27" s="1010"/>
      <c r="AP27" s="1010"/>
      <c r="AQ27" s="1010"/>
      <c r="AR27" s="1010"/>
    </row>
    <row r="28" spans="1:44" s="1063" customFormat="1" ht="20.100000000000001" customHeight="1">
      <c r="A28" s="1201"/>
      <c r="B28" s="1201"/>
      <c r="C28" s="1201"/>
      <c r="D28" s="1201"/>
      <c r="E28" s="1201"/>
      <c r="F28" s="1010"/>
      <c r="G28" s="1087" t="s">
        <v>253</v>
      </c>
      <c r="H28" s="1020"/>
      <c r="I28" s="1021"/>
      <c r="J28" s="1078"/>
      <c r="K28" s="1161"/>
      <c r="L28" s="1261"/>
      <c r="M28" s="1263"/>
      <c r="N28" s="1208"/>
      <c r="O28" s="1272"/>
      <c r="P28" s="1270"/>
      <c r="Q28" s="1273"/>
      <c r="R28" s="1208"/>
      <c r="S28" s="1272"/>
      <c r="T28" s="1270"/>
      <c r="U28" s="1273"/>
      <c r="V28" s="1208"/>
      <c r="W28" s="728"/>
      <c r="X28" s="738"/>
      <c r="Y28" s="738"/>
      <c r="Z28" s="709"/>
      <c r="AA28" s="605" t="str">
        <f>AB27 &amp; "-" &amp; AD27</f>
        <v>01.01.2021-31.12.2021</v>
      </c>
      <c r="AB28" s="1207"/>
      <c r="AC28" s="1208"/>
      <c r="AD28" s="1207"/>
      <c r="AE28" s="1208"/>
      <c r="AF28" s="675"/>
      <c r="AG28" s="1268"/>
      <c r="AH28" s="1010"/>
      <c r="AI28" s="831"/>
      <c r="AJ28" s="831"/>
      <c r="AK28" s="831"/>
      <c r="AL28" s="831"/>
      <c r="AM28" s="831"/>
      <c r="AN28" s="831"/>
      <c r="AO28" s="1010"/>
      <c r="AP28" s="1010"/>
      <c r="AQ28" s="1010"/>
      <c r="AR28" s="1010"/>
    </row>
    <row r="29" spans="1:44" s="1063" customFormat="1" ht="20.100000000000001" customHeight="1">
      <c r="A29" s="1201"/>
      <c r="B29" s="1201"/>
      <c r="C29" s="1201"/>
      <c r="D29" s="1201"/>
      <c r="E29" s="1201"/>
      <c r="F29" s="1010"/>
      <c r="G29" s="1087" t="s">
        <v>253</v>
      </c>
      <c r="H29" s="1020"/>
      <c r="I29" s="1021"/>
      <c r="J29" s="1078"/>
      <c r="K29" s="1161"/>
      <c r="L29" s="1261"/>
      <c r="M29" s="1263"/>
      <c r="N29" s="1208"/>
      <c r="O29" s="1272"/>
      <c r="P29" s="1270"/>
      <c r="Q29" s="1273"/>
      <c r="R29" s="1208"/>
      <c r="S29" s="604"/>
      <c r="T29" s="735"/>
      <c r="U29" s="738"/>
      <c r="V29" s="739"/>
      <c r="W29" s="739"/>
      <c r="X29" s="739"/>
      <c r="Y29" s="739"/>
      <c r="Z29" s="709"/>
      <c r="AA29" s="709"/>
      <c r="AB29" s="768"/>
      <c r="AC29" s="1008"/>
      <c r="AD29" s="1008"/>
      <c r="AE29" s="768"/>
      <c r="AF29" s="1008"/>
      <c r="AG29" s="1268"/>
      <c r="AH29" s="1010"/>
      <c r="AI29" s="831"/>
      <c r="AJ29" s="831"/>
      <c r="AK29" s="831"/>
      <c r="AL29" s="831"/>
      <c r="AM29" s="831"/>
      <c r="AN29" s="831"/>
      <c r="AO29" s="1010"/>
      <c r="AP29" s="1010"/>
      <c r="AQ29" s="1010"/>
      <c r="AR29" s="1010"/>
    </row>
    <row r="30" spans="1:44" s="1063" customFormat="1" ht="20.100000000000001" customHeight="1">
      <c r="A30" s="1201"/>
      <c r="B30" s="1201"/>
      <c r="C30" s="1201"/>
      <c r="D30" s="1201"/>
      <c r="E30" s="1201"/>
      <c r="F30" s="1010"/>
      <c r="G30" s="1087" t="s">
        <v>253</v>
      </c>
      <c r="H30" s="1020"/>
      <c r="I30" s="1021"/>
      <c r="J30" s="1078"/>
      <c r="K30" s="1161"/>
      <c r="L30" s="1261"/>
      <c r="M30" s="1264"/>
      <c r="N30" s="1208"/>
      <c r="O30" s="711"/>
      <c r="P30" s="713"/>
      <c r="Q30" s="712"/>
      <c r="R30" s="739"/>
      <c r="S30" s="739"/>
      <c r="T30" s="739"/>
      <c r="U30" s="739"/>
      <c r="V30" s="739"/>
      <c r="W30" s="739"/>
      <c r="X30" s="739"/>
      <c r="Y30" s="739"/>
      <c r="Z30" s="709"/>
      <c r="AA30" s="709"/>
      <c r="AB30" s="768"/>
      <c r="AC30" s="1008"/>
      <c r="AD30" s="1008"/>
      <c r="AE30" s="768"/>
      <c r="AF30" s="1008"/>
      <c r="AG30" s="1268"/>
      <c r="AH30" s="1010"/>
      <c r="AI30" s="831"/>
      <c r="AJ30" s="831"/>
      <c r="AK30" s="831"/>
      <c r="AL30" s="831"/>
      <c r="AM30" s="831"/>
      <c r="AN30" s="831"/>
      <c r="AO30" s="1010"/>
      <c r="AP30" s="1010"/>
      <c r="AQ30" s="1010"/>
      <c r="AR30" s="1010"/>
    </row>
    <row r="31" spans="1:44" s="1063" customFormat="1" ht="20.100000000000001" customHeight="1">
      <c r="A31" s="1201"/>
      <c r="B31" s="1201"/>
      <c r="C31" s="1201"/>
      <c r="D31" s="1201"/>
      <c r="E31" s="1201">
        <v>3</v>
      </c>
      <c r="F31" s="1010"/>
      <c r="G31" s="1087" t="s">
        <v>253</v>
      </c>
      <c r="H31" s="1020"/>
      <c r="I31" s="1021"/>
      <c r="J31" s="1078"/>
      <c r="K31" s="1161" t="s">
        <v>1838</v>
      </c>
      <c r="L31" s="1261" t="str">
        <f>mergeValue(A31) &amp;"."&amp; mergeValue(B31)&amp;"."&amp; mergeValue(C31)&amp;"."&amp; mergeValue(D31)&amp;"."&amp; mergeValue(E31)</f>
        <v>1.1.1.1.3</v>
      </c>
      <c r="M31" s="1262" t="s">
        <v>1842</v>
      </c>
      <c r="N31" s="1208" t="s">
        <v>85</v>
      </c>
      <c r="O31" s="1272"/>
      <c r="P31" s="1270">
        <v>1</v>
      </c>
      <c r="Q31" s="1273"/>
      <c r="R31" s="1208" t="s">
        <v>85</v>
      </c>
      <c r="S31" s="1272"/>
      <c r="T31" s="1270">
        <v>1</v>
      </c>
      <c r="U31" s="1273"/>
      <c r="V31" s="1208" t="s">
        <v>85</v>
      </c>
      <c r="W31" s="703"/>
      <c r="X31" s="1109">
        <v>1</v>
      </c>
      <c r="Y31" s="1097"/>
      <c r="Z31" s="1121">
        <f>AA31*1.2</f>
        <v>7276.4916000000003</v>
      </c>
      <c r="AA31" s="1121">
        <v>6063.7430000000004</v>
      </c>
      <c r="AB31" s="1243" t="s">
        <v>1418</v>
      </c>
      <c r="AC31" s="1208" t="s">
        <v>84</v>
      </c>
      <c r="AD31" s="1243" t="s">
        <v>1419</v>
      </c>
      <c r="AE31" s="1208" t="s">
        <v>84</v>
      </c>
      <c r="AF31" s="717"/>
      <c r="AG31" s="1268"/>
      <c r="AH31" s="1010" t="str">
        <f>strCheckDate(Z32:AF32)</f>
        <v/>
      </c>
      <c r="AI31" s="831" t="str">
        <f>IF(AND(COUNTIF(AJ26:AJ26,AJ31)&gt;1,AJ31&lt;&gt;""),"ErrUnique:HasDoubleConn","")</f>
        <v/>
      </c>
      <c r="AJ31" s="831"/>
      <c r="AK31" s="831"/>
      <c r="AL31" s="831"/>
      <c r="AM31" s="831"/>
      <c r="AN31" s="831"/>
      <c r="AO31" s="1010"/>
      <c r="AP31" s="1010"/>
      <c r="AQ31" s="1010"/>
      <c r="AR31" s="1010"/>
    </row>
    <row r="32" spans="1:44" s="1063" customFormat="1" ht="20.100000000000001" customHeight="1">
      <c r="A32" s="1201"/>
      <c r="B32" s="1201"/>
      <c r="C32" s="1201"/>
      <c r="D32" s="1201"/>
      <c r="E32" s="1201"/>
      <c r="F32" s="1010"/>
      <c r="G32" s="1087" t="s">
        <v>253</v>
      </c>
      <c r="H32" s="1020"/>
      <c r="I32" s="1021"/>
      <c r="J32" s="1078"/>
      <c r="K32" s="1161"/>
      <c r="L32" s="1261"/>
      <c r="M32" s="1263"/>
      <c r="N32" s="1208"/>
      <c r="O32" s="1272"/>
      <c r="P32" s="1270"/>
      <c r="Q32" s="1273"/>
      <c r="R32" s="1208"/>
      <c r="S32" s="1272"/>
      <c r="T32" s="1270"/>
      <c r="U32" s="1273"/>
      <c r="V32" s="1208"/>
      <c r="W32" s="728"/>
      <c r="X32" s="738"/>
      <c r="Y32" s="738"/>
      <c r="Z32" s="709"/>
      <c r="AA32" s="605" t="str">
        <f>AB31 &amp; "-" &amp; AD31</f>
        <v>01.01.2021-31.12.2021</v>
      </c>
      <c r="AB32" s="1207"/>
      <c r="AC32" s="1208"/>
      <c r="AD32" s="1207"/>
      <c r="AE32" s="1208"/>
      <c r="AF32" s="675"/>
      <c r="AG32" s="1268"/>
      <c r="AH32" s="1010"/>
      <c r="AI32" s="831"/>
      <c r="AJ32" s="831"/>
      <c r="AK32" s="831"/>
      <c r="AL32" s="831"/>
      <c r="AM32" s="831"/>
      <c r="AN32" s="831"/>
      <c r="AO32" s="1010"/>
      <c r="AP32" s="1010"/>
      <c r="AQ32" s="1010"/>
      <c r="AR32" s="1010"/>
    </row>
    <row r="33" spans="1:44" s="1063" customFormat="1" ht="20.100000000000001" customHeight="1">
      <c r="A33" s="1201"/>
      <c r="B33" s="1201"/>
      <c r="C33" s="1201"/>
      <c r="D33" s="1201"/>
      <c r="E33" s="1201"/>
      <c r="F33" s="1010"/>
      <c r="G33" s="1087" t="s">
        <v>253</v>
      </c>
      <c r="H33" s="1020"/>
      <c r="I33" s="1021"/>
      <c r="J33" s="1078"/>
      <c r="K33" s="1161"/>
      <c r="L33" s="1261"/>
      <c r="M33" s="1263"/>
      <c r="N33" s="1208"/>
      <c r="O33" s="1272"/>
      <c r="P33" s="1270"/>
      <c r="Q33" s="1273"/>
      <c r="R33" s="1208"/>
      <c r="S33" s="604"/>
      <c r="T33" s="735"/>
      <c r="U33" s="738"/>
      <c r="V33" s="739"/>
      <c r="W33" s="739"/>
      <c r="X33" s="739"/>
      <c r="Y33" s="739"/>
      <c r="Z33" s="709"/>
      <c r="AA33" s="709"/>
      <c r="AB33" s="768"/>
      <c r="AC33" s="1008"/>
      <c r="AD33" s="1008"/>
      <c r="AE33" s="768"/>
      <c r="AF33" s="1008"/>
      <c r="AG33" s="1268"/>
      <c r="AH33" s="1010"/>
      <c r="AI33" s="831"/>
      <c r="AJ33" s="831"/>
      <c r="AK33" s="831"/>
      <c r="AL33" s="831"/>
      <c r="AM33" s="831"/>
      <c r="AN33" s="831"/>
      <c r="AO33" s="1010"/>
      <c r="AP33" s="1010"/>
      <c r="AQ33" s="1010"/>
      <c r="AR33" s="1010"/>
    </row>
    <row r="34" spans="1:44" s="1063" customFormat="1" ht="20.100000000000001" customHeight="1">
      <c r="A34" s="1201"/>
      <c r="B34" s="1201"/>
      <c r="C34" s="1201"/>
      <c r="D34" s="1201"/>
      <c r="E34" s="1201"/>
      <c r="F34" s="1010"/>
      <c r="G34" s="1087" t="s">
        <v>253</v>
      </c>
      <c r="H34" s="1020"/>
      <c r="I34" s="1021"/>
      <c r="J34" s="1078"/>
      <c r="K34" s="1161"/>
      <c r="L34" s="1261"/>
      <c r="M34" s="1264"/>
      <c r="N34" s="1208"/>
      <c r="O34" s="711"/>
      <c r="P34" s="713"/>
      <c r="Q34" s="712"/>
      <c r="R34" s="739"/>
      <c r="S34" s="739"/>
      <c r="T34" s="739"/>
      <c r="U34" s="739"/>
      <c r="V34" s="739"/>
      <c r="W34" s="739"/>
      <c r="X34" s="739"/>
      <c r="Y34" s="739"/>
      <c r="Z34" s="709"/>
      <c r="AA34" s="709"/>
      <c r="AB34" s="768"/>
      <c r="AC34" s="1008"/>
      <c r="AD34" s="1008"/>
      <c r="AE34" s="768"/>
      <c r="AF34" s="1008"/>
      <c r="AG34" s="1268"/>
      <c r="AH34" s="1010"/>
      <c r="AI34" s="831"/>
      <c r="AJ34" s="831"/>
      <c r="AK34" s="831"/>
      <c r="AL34" s="831"/>
      <c r="AM34" s="831"/>
      <c r="AN34" s="831"/>
      <c r="AO34" s="1010"/>
      <c r="AP34" s="1010"/>
      <c r="AQ34" s="1010"/>
      <c r="AR34" s="1010"/>
    </row>
    <row r="35" spans="1:44" s="1063" customFormat="1" ht="38.1" customHeight="1">
      <c r="A35" s="1201"/>
      <c r="B35" s="1201"/>
      <c r="C35" s="1201"/>
      <c r="D35" s="1201"/>
      <c r="E35" s="1201">
        <v>4</v>
      </c>
      <c r="F35" s="1010"/>
      <c r="G35" s="1087" t="s">
        <v>253</v>
      </c>
      <c r="H35" s="1020"/>
      <c r="I35" s="1021"/>
      <c r="J35" s="1078"/>
      <c r="K35" s="1161" t="s">
        <v>1838</v>
      </c>
      <c r="L35" s="1261" t="str">
        <f>mergeValue(A35) &amp;"."&amp; mergeValue(B35)&amp;"."&amp; mergeValue(C35)&amp;"."&amp; mergeValue(D35)&amp;"."&amp; mergeValue(E35)</f>
        <v>1.1.1.1.4</v>
      </c>
      <c r="M35" s="1262" t="s">
        <v>1843</v>
      </c>
      <c r="N35" s="1208" t="s">
        <v>85</v>
      </c>
      <c r="O35" s="1272"/>
      <c r="P35" s="1270">
        <v>1</v>
      </c>
      <c r="Q35" s="1273"/>
      <c r="R35" s="1208" t="s">
        <v>85</v>
      </c>
      <c r="S35" s="1272"/>
      <c r="T35" s="1270">
        <v>1</v>
      </c>
      <c r="U35" s="1273"/>
      <c r="V35" s="1208" t="s">
        <v>85</v>
      </c>
      <c r="W35" s="703"/>
      <c r="X35" s="1109">
        <v>1</v>
      </c>
      <c r="Y35" s="1097"/>
      <c r="Z35" s="1121">
        <f>AA35*1.2</f>
        <v>9986.2343999999994</v>
      </c>
      <c r="AA35" s="1121">
        <v>8321.8619999999992</v>
      </c>
      <c r="AB35" s="1243" t="s">
        <v>1418</v>
      </c>
      <c r="AC35" s="1208" t="s">
        <v>84</v>
      </c>
      <c r="AD35" s="1243" t="s">
        <v>1419</v>
      </c>
      <c r="AE35" s="1208" t="s">
        <v>84</v>
      </c>
      <c r="AF35" s="717"/>
      <c r="AG35" s="1268"/>
      <c r="AH35" s="1010" t="str">
        <f>strCheckDate(Z36:AF36)</f>
        <v/>
      </c>
      <c r="AI35" s="831" t="str">
        <f>IF(AND(COUNTIF(AJ30:AJ30,AJ35)&gt;1,AJ35&lt;&gt;""),"ErrUnique:HasDoubleConn","")</f>
        <v/>
      </c>
      <c r="AJ35" s="831"/>
      <c r="AK35" s="831"/>
      <c r="AL35" s="831"/>
      <c r="AM35" s="831"/>
      <c r="AN35" s="831"/>
      <c r="AO35" s="1010"/>
      <c r="AP35" s="1010"/>
      <c r="AQ35" s="1010"/>
      <c r="AR35" s="1010"/>
    </row>
    <row r="36" spans="1:44" s="1063" customFormat="1" ht="38.1" customHeight="1">
      <c r="A36" s="1201"/>
      <c r="B36" s="1201"/>
      <c r="C36" s="1201"/>
      <c r="D36" s="1201"/>
      <c r="E36" s="1201"/>
      <c r="F36" s="1010"/>
      <c r="G36" s="1087" t="s">
        <v>253</v>
      </c>
      <c r="H36" s="1020"/>
      <c r="I36" s="1021"/>
      <c r="J36" s="1078"/>
      <c r="K36" s="1161"/>
      <c r="L36" s="1261"/>
      <c r="M36" s="1263"/>
      <c r="N36" s="1208"/>
      <c r="O36" s="1272"/>
      <c r="P36" s="1270"/>
      <c r="Q36" s="1273"/>
      <c r="R36" s="1208"/>
      <c r="S36" s="1272"/>
      <c r="T36" s="1270"/>
      <c r="U36" s="1273"/>
      <c r="V36" s="1208"/>
      <c r="W36" s="728"/>
      <c r="X36" s="738"/>
      <c r="Y36" s="738"/>
      <c r="Z36" s="709"/>
      <c r="AA36" s="605" t="str">
        <f>AB35 &amp; "-" &amp; AD35</f>
        <v>01.01.2021-31.12.2021</v>
      </c>
      <c r="AB36" s="1207"/>
      <c r="AC36" s="1208"/>
      <c r="AD36" s="1207"/>
      <c r="AE36" s="1208"/>
      <c r="AF36" s="675"/>
      <c r="AG36" s="1268"/>
      <c r="AH36" s="1010"/>
      <c r="AI36" s="831"/>
      <c r="AJ36" s="831"/>
      <c r="AK36" s="831"/>
      <c r="AL36" s="831"/>
      <c r="AM36" s="831"/>
      <c r="AN36" s="831"/>
      <c r="AO36" s="1010"/>
      <c r="AP36" s="1010"/>
      <c r="AQ36" s="1010"/>
      <c r="AR36" s="1010"/>
    </row>
    <row r="37" spans="1:44" s="1063" customFormat="1" ht="38.1" customHeight="1">
      <c r="A37" s="1201"/>
      <c r="B37" s="1201"/>
      <c r="C37" s="1201"/>
      <c r="D37" s="1201"/>
      <c r="E37" s="1201"/>
      <c r="F37" s="1010"/>
      <c r="G37" s="1087" t="s">
        <v>253</v>
      </c>
      <c r="H37" s="1020"/>
      <c r="I37" s="1021"/>
      <c r="J37" s="1078"/>
      <c r="K37" s="1161"/>
      <c r="L37" s="1261"/>
      <c r="M37" s="1263"/>
      <c r="N37" s="1208"/>
      <c r="O37" s="1272"/>
      <c r="P37" s="1270"/>
      <c r="Q37" s="1273"/>
      <c r="R37" s="1208"/>
      <c r="S37" s="604"/>
      <c r="T37" s="735"/>
      <c r="U37" s="738"/>
      <c r="V37" s="739"/>
      <c r="W37" s="739"/>
      <c r="X37" s="739"/>
      <c r="Y37" s="739"/>
      <c r="Z37" s="709"/>
      <c r="AA37" s="709"/>
      <c r="AB37" s="768"/>
      <c r="AC37" s="1008"/>
      <c r="AD37" s="1008"/>
      <c r="AE37" s="768"/>
      <c r="AF37" s="1008"/>
      <c r="AG37" s="1268"/>
      <c r="AH37" s="1010"/>
      <c r="AI37" s="831"/>
      <c r="AJ37" s="831"/>
      <c r="AK37" s="831"/>
      <c r="AL37" s="831"/>
      <c r="AM37" s="831"/>
      <c r="AN37" s="831"/>
      <c r="AO37" s="1010"/>
      <c r="AP37" s="1010"/>
      <c r="AQ37" s="1010"/>
      <c r="AR37" s="1010"/>
    </row>
    <row r="38" spans="1:44" s="1063" customFormat="1" ht="15" customHeight="1">
      <c r="A38" s="1201"/>
      <c r="B38" s="1201"/>
      <c r="C38" s="1201"/>
      <c r="D38" s="1201"/>
      <c r="E38" s="1201"/>
      <c r="F38" s="1010"/>
      <c r="G38" s="1087" t="s">
        <v>253</v>
      </c>
      <c r="H38" s="1020"/>
      <c r="I38" s="1021"/>
      <c r="J38" s="1078"/>
      <c r="K38" s="1161"/>
      <c r="L38" s="1261"/>
      <c r="M38" s="1264"/>
      <c r="N38" s="1208"/>
      <c r="O38" s="711"/>
      <c r="P38" s="713"/>
      <c r="Q38" s="712"/>
      <c r="R38" s="739"/>
      <c r="S38" s="739"/>
      <c r="T38" s="739"/>
      <c r="U38" s="739"/>
      <c r="V38" s="739"/>
      <c r="W38" s="739"/>
      <c r="X38" s="739"/>
      <c r="Y38" s="739"/>
      <c r="Z38" s="709"/>
      <c r="AA38" s="709"/>
      <c r="AB38" s="768"/>
      <c r="AC38" s="1008"/>
      <c r="AD38" s="1008"/>
      <c r="AE38" s="768"/>
      <c r="AF38" s="1008"/>
      <c r="AG38" s="1268"/>
      <c r="AH38" s="1010"/>
      <c r="AI38" s="831"/>
      <c r="AJ38" s="831"/>
      <c r="AK38" s="831"/>
      <c r="AL38" s="831"/>
      <c r="AM38" s="831"/>
      <c r="AN38" s="831"/>
      <c r="AO38" s="1010"/>
      <c r="AP38" s="1010"/>
      <c r="AQ38" s="1010"/>
      <c r="AR38" s="1010"/>
    </row>
    <row r="39" spans="1:44" s="477" customFormat="1" ht="15" customHeight="1">
      <c r="A39" s="1201"/>
      <c r="B39" s="1201"/>
      <c r="C39" s="1201"/>
      <c r="D39" s="1201"/>
      <c r="E39" s="1018"/>
      <c r="F39" s="1012"/>
      <c r="G39" s="1014"/>
      <c r="H39" s="1012"/>
      <c r="I39" s="1021"/>
      <c r="J39" s="1011"/>
      <c r="K39" s="1005"/>
      <c r="L39" s="540"/>
      <c r="M39" s="553" t="s">
        <v>5</v>
      </c>
      <c r="N39" s="553"/>
      <c r="O39" s="553"/>
      <c r="P39" s="553"/>
      <c r="Q39" s="553"/>
      <c r="R39" s="553"/>
      <c r="S39" s="553"/>
      <c r="T39" s="553"/>
      <c r="U39" s="553"/>
      <c r="V39" s="553"/>
      <c r="W39" s="553"/>
      <c r="X39" s="553"/>
      <c r="Y39" s="553"/>
      <c r="Z39" s="553"/>
      <c r="AA39" s="553"/>
      <c r="AB39" s="553"/>
      <c r="AC39" s="553"/>
      <c r="AD39" s="553"/>
      <c r="AE39" s="553"/>
      <c r="AF39" s="553"/>
      <c r="AG39" s="1269"/>
      <c r="AH39" s="503"/>
      <c r="AI39" s="503"/>
      <c r="AJ39" s="213"/>
      <c r="AK39" s="213"/>
    </row>
    <row r="41" spans="1:44" ht="102" customHeight="1">
      <c r="L41" s="1">
        <v>1</v>
      </c>
      <c r="M41" s="1194" t="s">
        <v>682</v>
      </c>
      <c r="N41" s="1194"/>
      <c r="O41" s="1194"/>
      <c r="P41" s="1194"/>
      <c r="Q41" s="1194"/>
      <c r="R41" s="1194"/>
      <c r="S41" s="1194"/>
      <c r="T41" s="1194"/>
      <c r="U41" s="1194"/>
      <c r="V41" s="1194"/>
      <c r="W41" s="1194"/>
      <c r="X41" s="1194"/>
      <c r="Y41" s="1194"/>
      <c r="Z41" s="1194"/>
      <c r="AA41" s="1194"/>
      <c r="AB41" s="1194"/>
      <c r="AC41" s="1194"/>
      <c r="AD41" s="1194"/>
      <c r="AE41" s="1194"/>
      <c r="AF41" s="1194"/>
      <c r="AG41" s="1194"/>
      <c r="AH41" s="508"/>
      <c r="AI41" s="508"/>
      <c r="AJ41" s="508"/>
      <c r="AK41" s="508"/>
    </row>
    <row r="42" spans="1:44" ht="14.25" customHeight="1">
      <c r="L42" s="515"/>
      <c r="M42" s="516"/>
      <c r="N42" s="516"/>
      <c r="O42" s="516"/>
      <c r="P42" s="516"/>
      <c r="Q42" s="516"/>
      <c r="R42" s="516"/>
      <c r="S42" s="516"/>
      <c r="T42" s="516"/>
      <c r="U42" s="516"/>
      <c r="V42" s="516"/>
      <c r="W42" s="516"/>
      <c r="X42" s="516"/>
      <c r="Y42" s="516"/>
      <c r="Z42" s="519"/>
      <c r="AA42" s="519"/>
      <c r="AB42" s="519"/>
      <c r="AC42" s="519"/>
      <c r="AD42" s="519"/>
      <c r="AE42" s="519"/>
      <c r="AF42" s="519"/>
      <c r="AG42" s="519"/>
      <c r="AH42" s="520"/>
      <c r="AI42" s="520"/>
      <c r="AJ42" s="520"/>
      <c r="AK42" s="520"/>
    </row>
  </sheetData>
  <sheetProtection algorithmName="SHA-512" hashValue="afA02SNz8MiUkawTsxNlVQERXSxTAndGbFCjP+37ejUNuCHNJxneJH0xZNSgxep5ayEclyUCoK/NcPSM+W3ysw==" saltValue="Smjg4snADBwT1GnVjjBSlA==" spinCount="100000" sheet="1" objects="1" scenarios="1" formatColumns="0" formatRows="0"/>
  <dataConsolidate link="1"/>
  <mergeCells count="103">
    <mergeCell ref="T35:T36"/>
    <mergeCell ref="U35:U36"/>
    <mergeCell ref="V35:V36"/>
    <mergeCell ref="AB35:AB36"/>
    <mergeCell ref="T31:T32"/>
    <mergeCell ref="U31:U32"/>
    <mergeCell ref="V31:V32"/>
    <mergeCell ref="AB31:AB32"/>
    <mergeCell ref="AC31:AC32"/>
    <mergeCell ref="M41:AG41"/>
    <mergeCell ref="V23:V24"/>
    <mergeCell ref="AB23:AB24"/>
    <mergeCell ref="AC23:AC24"/>
    <mergeCell ref="AD23:AD24"/>
    <mergeCell ref="AE23:AE24"/>
    <mergeCell ref="P23:P25"/>
    <mergeCell ref="Q23:Q25"/>
    <mergeCell ref="R23:R25"/>
    <mergeCell ref="S23:S24"/>
    <mergeCell ref="T23:T24"/>
    <mergeCell ref="O23:O25"/>
    <mergeCell ref="N23:N26"/>
    <mergeCell ref="O27:O29"/>
    <mergeCell ref="P27:P29"/>
    <mergeCell ref="V27:V28"/>
    <mergeCell ref="AB27:AB28"/>
    <mergeCell ref="AC27:AC28"/>
    <mergeCell ref="AD27:AD28"/>
    <mergeCell ref="AE27:AE28"/>
    <mergeCell ref="Q27:Q29"/>
    <mergeCell ref="R27:R29"/>
    <mergeCell ref="S27:S28"/>
    <mergeCell ref="T27:T28"/>
    <mergeCell ref="AC18:AD18"/>
    <mergeCell ref="N18:Q18"/>
    <mergeCell ref="R18:U18"/>
    <mergeCell ref="E27:E30"/>
    <mergeCell ref="K27:K30"/>
    <mergeCell ref="L27:L30"/>
    <mergeCell ref="M27:M30"/>
    <mergeCell ref="N27:N30"/>
    <mergeCell ref="AG23:AG39"/>
    <mergeCell ref="U27:U28"/>
    <mergeCell ref="O31:O33"/>
    <mergeCell ref="P31:P33"/>
    <mergeCell ref="Q31:Q33"/>
    <mergeCell ref="R31:R33"/>
    <mergeCell ref="S31:S32"/>
    <mergeCell ref="E31:E34"/>
    <mergeCell ref="K31:K34"/>
    <mergeCell ref="L31:L34"/>
    <mergeCell ref="M31:M34"/>
    <mergeCell ref="N31:N34"/>
    <mergeCell ref="AC35:AC36"/>
    <mergeCell ref="AD35:AD36"/>
    <mergeCell ref="AE35:AE36"/>
    <mergeCell ref="AD31:AD32"/>
    <mergeCell ref="A19:A39"/>
    <mergeCell ref="N19:AF19"/>
    <mergeCell ref="B20:B39"/>
    <mergeCell ref="N20:AF20"/>
    <mergeCell ref="C21:C39"/>
    <mergeCell ref="N21:AF21"/>
    <mergeCell ref="D22:D39"/>
    <mergeCell ref="N22:AF22"/>
    <mergeCell ref="U23:U24"/>
    <mergeCell ref="E23:E26"/>
    <mergeCell ref="K23:K26"/>
    <mergeCell ref="L23:L26"/>
    <mergeCell ref="M23:M26"/>
    <mergeCell ref="AE31:AE32"/>
    <mergeCell ref="E35:E38"/>
    <mergeCell ref="K35:K38"/>
    <mergeCell ref="L35:L38"/>
    <mergeCell ref="M35:M38"/>
    <mergeCell ref="N35:N38"/>
    <mergeCell ref="O35:O37"/>
    <mergeCell ref="P35:P37"/>
    <mergeCell ref="Q35:Q37"/>
    <mergeCell ref="R35:R37"/>
    <mergeCell ref="S35:S36"/>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 ref="N15:Q17"/>
    <mergeCell ref="R15:U17"/>
    <mergeCell ref="AC17:AD17"/>
    <mergeCell ref="V15:Y17"/>
    <mergeCell ref="Z16:AA16"/>
    <mergeCell ref="AB16:AD16"/>
  </mergeCells>
  <dataValidations count="7">
    <dataValidation allowBlank="1" prompt="Для выбора выполните двойной щелчок левой клавиши мыши по соответствующей ячейке." sqref="WVJ983075:WWE983079 IX65571:JS65575 ST65571:TO65575 ACP65571:ADK65575 AML65571:ANG65575 AWH65571:AXC65575 BGD65571:BGY65575 BPZ65571:BQU65575 BZV65571:CAQ65575 CJR65571:CKM65575 CTN65571:CUI65575 DDJ65571:DEE65575 DNF65571:DOA65575 DXB65571:DXW65575 EGX65571:EHS65575 EQT65571:ERO65575 FAP65571:FBK65575 FKL65571:FLG65575 FUH65571:FVC65575 GED65571:GEY65575 GNZ65571:GOU65575 GXV65571:GYQ65575 HHR65571:HIM65575 HRN65571:HSI65575 IBJ65571:ICE65575 ILF65571:IMA65575 IVB65571:IVW65575 JEX65571:JFS65575 JOT65571:JPO65575 JYP65571:JZK65575 KIL65571:KJG65575 KSH65571:KTC65575 LCD65571:LCY65575 LLZ65571:LMU65575 LVV65571:LWQ65575 MFR65571:MGM65575 MPN65571:MQI65575 MZJ65571:NAE65575 NJF65571:NKA65575 NTB65571:NTW65575 OCX65571:ODS65575 OMT65571:ONO65575 OWP65571:OXK65575 PGL65571:PHG65575 PQH65571:PRC65575 QAD65571:QAY65575 QJZ65571:QKU65575 QTV65571:QUQ65575 RDR65571:REM65575 RNN65571:ROI65575 RXJ65571:RYE65575 SHF65571:SIA65575 SRB65571:SRW65575 TAX65571:TBS65575 TKT65571:TLO65575 TUP65571:TVK65575 UEL65571:UFG65575 UOH65571:UPC65575 UYD65571:UYY65575 VHZ65571:VIU65575 VRV65571:VSQ65575 WBR65571:WCM65575 WLN65571:WMI65575 WVJ65571:WWE65575 IX131107:JS131111 ST131107:TO131111 ACP131107:ADK131111 AML131107:ANG131111 AWH131107:AXC131111 BGD131107:BGY131111 BPZ131107:BQU131111 BZV131107:CAQ131111 CJR131107:CKM131111 CTN131107:CUI131111 DDJ131107:DEE131111 DNF131107:DOA131111 DXB131107:DXW131111 EGX131107:EHS131111 EQT131107:ERO131111 FAP131107:FBK131111 FKL131107:FLG131111 FUH131107:FVC131111 GED131107:GEY131111 GNZ131107:GOU131111 GXV131107:GYQ131111 HHR131107:HIM131111 HRN131107:HSI131111 IBJ131107:ICE131111 ILF131107:IMA131111 IVB131107:IVW131111 JEX131107:JFS131111 JOT131107:JPO131111 JYP131107:JZK131111 KIL131107:KJG131111 KSH131107:KTC131111 LCD131107:LCY131111 LLZ131107:LMU131111 LVV131107:LWQ131111 MFR131107:MGM131111 MPN131107:MQI131111 MZJ131107:NAE131111 NJF131107:NKA131111 NTB131107:NTW131111 OCX131107:ODS131111 OMT131107:ONO131111 OWP131107:OXK131111 PGL131107:PHG131111 PQH131107:PRC131111 QAD131107:QAY131111 QJZ131107:QKU131111 QTV131107:QUQ131111 RDR131107:REM131111 RNN131107:ROI131111 RXJ131107:RYE131111 SHF131107:SIA131111 SRB131107:SRW131111 TAX131107:TBS131111 TKT131107:TLO131111 TUP131107:TVK131111 UEL131107:UFG131111 UOH131107:UPC131111 UYD131107:UYY131111 VHZ131107:VIU131111 VRV131107:VSQ131111 WBR131107:WCM131111 WLN131107:WMI131111 WVJ131107:WWE131111 IX196643:JS196647 ST196643:TO196647 ACP196643:ADK196647 AML196643:ANG196647 AWH196643:AXC196647 BGD196643:BGY196647 BPZ196643:BQU196647 BZV196643:CAQ196647 CJR196643:CKM196647 CTN196643:CUI196647 DDJ196643:DEE196647 DNF196643:DOA196647 DXB196643:DXW196647 EGX196643:EHS196647 EQT196643:ERO196647 FAP196643:FBK196647 FKL196643:FLG196647 FUH196643:FVC196647 GED196643:GEY196647 GNZ196643:GOU196647 GXV196643:GYQ196647 HHR196643:HIM196647 HRN196643:HSI196647 IBJ196643:ICE196647 ILF196643:IMA196647 IVB196643:IVW196647 JEX196643:JFS196647 JOT196643:JPO196647 JYP196643:JZK196647 KIL196643:KJG196647 KSH196643:KTC196647 LCD196643:LCY196647 LLZ196643:LMU196647 LVV196643:LWQ196647 MFR196643:MGM196647 MPN196643:MQI196647 MZJ196643:NAE196647 NJF196643:NKA196647 NTB196643:NTW196647 OCX196643:ODS196647 OMT196643:ONO196647 OWP196643:OXK196647 PGL196643:PHG196647 PQH196643:PRC196647 QAD196643:QAY196647 QJZ196643:QKU196647 QTV196643:QUQ196647 RDR196643:REM196647 RNN196643:ROI196647 RXJ196643:RYE196647 SHF196643:SIA196647 SRB196643:SRW196647 TAX196643:TBS196647 TKT196643:TLO196647 TUP196643:TVK196647 UEL196643:UFG196647 UOH196643:UPC196647 UYD196643:UYY196647 VHZ196643:VIU196647 VRV196643:VSQ196647 WBR196643:WCM196647 WLN196643:WMI196647 WVJ196643:WWE196647 IX262179:JS262183 ST262179:TO262183 ACP262179:ADK262183 AML262179:ANG262183 AWH262179:AXC262183 BGD262179:BGY262183 BPZ262179:BQU262183 BZV262179:CAQ262183 CJR262179:CKM262183 CTN262179:CUI262183 DDJ262179:DEE262183 DNF262179:DOA262183 DXB262179:DXW262183 EGX262179:EHS262183 EQT262179:ERO262183 FAP262179:FBK262183 FKL262179:FLG262183 FUH262179:FVC262183 GED262179:GEY262183 GNZ262179:GOU262183 GXV262179:GYQ262183 HHR262179:HIM262183 HRN262179:HSI262183 IBJ262179:ICE262183 ILF262179:IMA262183 IVB262179:IVW262183 JEX262179:JFS262183 JOT262179:JPO262183 JYP262179:JZK262183 KIL262179:KJG262183 KSH262179:KTC262183 LCD262179:LCY262183 LLZ262179:LMU262183 LVV262179:LWQ262183 MFR262179:MGM262183 MPN262179:MQI262183 MZJ262179:NAE262183 NJF262179:NKA262183 NTB262179:NTW262183 OCX262179:ODS262183 OMT262179:ONO262183 OWP262179:OXK262183 PGL262179:PHG262183 PQH262179:PRC262183 QAD262179:QAY262183 QJZ262179:QKU262183 QTV262179:QUQ262183 RDR262179:REM262183 RNN262179:ROI262183 RXJ262179:RYE262183 SHF262179:SIA262183 SRB262179:SRW262183 TAX262179:TBS262183 TKT262179:TLO262183 TUP262179:TVK262183 UEL262179:UFG262183 UOH262179:UPC262183 UYD262179:UYY262183 VHZ262179:VIU262183 VRV262179:VSQ262183 WBR262179:WCM262183 WLN262179:WMI262183 WVJ262179:WWE262183 IX327715:JS327719 ST327715:TO327719 ACP327715:ADK327719 AML327715:ANG327719 AWH327715:AXC327719 BGD327715:BGY327719 BPZ327715:BQU327719 BZV327715:CAQ327719 CJR327715:CKM327719 CTN327715:CUI327719 DDJ327715:DEE327719 DNF327715:DOA327719 DXB327715:DXW327719 EGX327715:EHS327719 EQT327715:ERO327719 FAP327715:FBK327719 FKL327715:FLG327719 FUH327715:FVC327719 GED327715:GEY327719 GNZ327715:GOU327719 GXV327715:GYQ327719 HHR327715:HIM327719 HRN327715:HSI327719 IBJ327715:ICE327719 ILF327715:IMA327719 IVB327715:IVW327719 JEX327715:JFS327719 JOT327715:JPO327719 JYP327715:JZK327719 KIL327715:KJG327719 KSH327715:KTC327719 LCD327715:LCY327719 LLZ327715:LMU327719 LVV327715:LWQ327719 MFR327715:MGM327719 MPN327715:MQI327719 MZJ327715:NAE327719 NJF327715:NKA327719 NTB327715:NTW327719 OCX327715:ODS327719 OMT327715:ONO327719 OWP327715:OXK327719 PGL327715:PHG327719 PQH327715:PRC327719 QAD327715:QAY327719 QJZ327715:QKU327719 QTV327715:QUQ327719 RDR327715:REM327719 RNN327715:ROI327719 RXJ327715:RYE327719 SHF327715:SIA327719 SRB327715:SRW327719 TAX327715:TBS327719 TKT327715:TLO327719 TUP327715:TVK327719 UEL327715:UFG327719 UOH327715:UPC327719 UYD327715:UYY327719 VHZ327715:VIU327719 VRV327715:VSQ327719 WBR327715:WCM327719 WLN327715:WMI327719 WVJ327715:WWE327719 IX393251:JS393255 ST393251:TO393255 ACP393251:ADK393255 AML393251:ANG393255 AWH393251:AXC393255 BGD393251:BGY393255 BPZ393251:BQU393255 BZV393251:CAQ393255 CJR393251:CKM393255 CTN393251:CUI393255 DDJ393251:DEE393255 DNF393251:DOA393255 DXB393251:DXW393255 EGX393251:EHS393255 EQT393251:ERO393255 FAP393251:FBK393255 FKL393251:FLG393255 FUH393251:FVC393255 GED393251:GEY393255 GNZ393251:GOU393255 GXV393251:GYQ393255 HHR393251:HIM393255 HRN393251:HSI393255 IBJ393251:ICE393255 ILF393251:IMA393255 IVB393251:IVW393255 JEX393251:JFS393255 JOT393251:JPO393255 JYP393251:JZK393255 KIL393251:KJG393255 KSH393251:KTC393255 LCD393251:LCY393255 LLZ393251:LMU393255 LVV393251:LWQ393255 MFR393251:MGM393255 MPN393251:MQI393255 MZJ393251:NAE393255 NJF393251:NKA393255 NTB393251:NTW393255 OCX393251:ODS393255 OMT393251:ONO393255 OWP393251:OXK393255 PGL393251:PHG393255 PQH393251:PRC393255 QAD393251:QAY393255 QJZ393251:QKU393255 QTV393251:QUQ393255 RDR393251:REM393255 RNN393251:ROI393255 RXJ393251:RYE393255 SHF393251:SIA393255 SRB393251:SRW393255 TAX393251:TBS393255 TKT393251:TLO393255 TUP393251:TVK393255 UEL393251:UFG393255 UOH393251:UPC393255 UYD393251:UYY393255 VHZ393251:VIU393255 VRV393251:VSQ393255 WBR393251:WCM393255 WLN393251:WMI393255 WVJ393251:WWE393255 IX458787:JS458791 ST458787:TO458791 ACP458787:ADK458791 AML458787:ANG458791 AWH458787:AXC458791 BGD458787:BGY458791 BPZ458787:BQU458791 BZV458787:CAQ458791 CJR458787:CKM458791 CTN458787:CUI458791 DDJ458787:DEE458791 DNF458787:DOA458791 DXB458787:DXW458791 EGX458787:EHS458791 EQT458787:ERO458791 FAP458787:FBK458791 FKL458787:FLG458791 FUH458787:FVC458791 GED458787:GEY458791 GNZ458787:GOU458791 GXV458787:GYQ458791 HHR458787:HIM458791 HRN458787:HSI458791 IBJ458787:ICE458791 ILF458787:IMA458791 IVB458787:IVW458791 JEX458787:JFS458791 JOT458787:JPO458791 JYP458787:JZK458791 KIL458787:KJG458791 KSH458787:KTC458791 LCD458787:LCY458791 LLZ458787:LMU458791 LVV458787:LWQ458791 MFR458787:MGM458791 MPN458787:MQI458791 MZJ458787:NAE458791 NJF458787:NKA458791 NTB458787:NTW458791 OCX458787:ODS458791 OMT458787:ONO458791 OWP458787:OXK458791 PGL458787:PHG458791 PQH458787:PRC458791 QAD458787:QAY458791 QJZ458787:QKU458791 QTV458787:QUQ458791 RDR458787:REM458791 RNN458787:ROI458791 RXJ458787:RYE458791 SHF458787:SIA458791 SRB458787:SRW458791 TAX458787:TBS458791 TKT458787:TLO458791 TUP458787:TVK458791 UEL458787:UFG458791 UOH458787:UPC458791 UYD458787:UYY458791 VHZ458787:VIU458791 VRV458787:VSQ458791 WBR458787:WCM458791 WLN458787:WMI458791 WVJ458787:WWE458791 IX524323:JS524327 ST524323:TO524327 ACP524323:ADK524327 AML524323:ANG524327 AWH524323:AXC524327 BGD524323:BGY524327 BPZ524323:BQU524327 BZV524323:CAQ524327 CJR524323:CKM524327 CTN524323:CUI524327 DDJ524323:DEE524327 DNF524323:DOA524327 DXB524323:DXW524327 EGX524323:EHS524327 EQT524323:ERO524327 FAP524323:FBK524327 FKL524323:FLG524327 FUH524323:FVC524327 GED524323:GEY524327 GNZ524323:GOU524327 GXV524323:GYQ524327 HHR524323:HIM524327 HRN524323:HSI524327 IBJ524323:ICE524327 ILF524323:IMA524327 IVB524323:IVW524327 JEX524323:JFS524327 JOT524323:JPO524327 JYP524323:JZK524327 KIL524323:KJG524327 KSH524323:KTC524327 LCD524323:LCY524327 LLZ524323:LMU524327 LVV524323:LWQ524327 MFR524323:MGM524327 MPN524323:MQI524327 MZJ524323:NAE524327 NJF524323:NKA524327 NTB524323:NTW524327 OCX524323:ODS524327 OMT524323:ONO524327 OWP524323:OXK524327 PGL524323:PHG524327 PQH524323:PRC524327 QAD524323:QAY524327 QJZ524323:QKU524327 QTV524323:QUQ524327 RDR524323:REM524327 RNN524323:ROI524327 RXJ524323:RYE524327 SHF524323:SIA524327 SRB524323:SRW524327 TAX524323:TBS524327 TKT524323:TLO524327 TUP524323:TVK524327 UEL524323:UFG524327 UOH524323:UPC524327 UYD524323:UYY524327 VHZ524323:VIU524327 VRV524323:VSQ524327 WBR524323:WCM524327 WLN524323:WMI524327 WVJ524323:WWE524327 IX589859:JS589863 ST589859:TO589863 ACP589859:ADK589863 AML589859:ANG589863 AWH589859:AXC589863 BGD589859:BGY589863 BPZ589859:BQU589863 BZV589859:CAQ589863 CJR589859:CKM589863 CTN589859:CUI589863 DDJ589859:DEE589863 DNF589859:DOA589863 DXB589859:DXW589863 EGX589859:EHS589863 EQT589859:ERO589863 FAP589859:FBK589863 FKL589859:FLG589863 FUH589859:FVC589863 GED589859:GEY589863 GNZ589859:GOU589863 GXV589859:GYQ589863 HHR589859:HIM589863 HRN589859:HSI589863 IBJ589859:ICE589863 ILF589859:IMA589863 IVB589859:IVW589863 JEX589859:JFS589863 JOT589859:JPO589863 JYP589859:JZK589863 KIL589859:KJG589863 KSH589859:KTC589863 LCD589859:LCY589863 LLZ589859:LMU589863 LVV589859:LWQ589863 MFR589859:MGM589863 MPN589859:MQI589863 MZJ589859:NAE589863 NJF589859:NKA589863 NTB589859:NTW589863 OCX589859:ODS589863 OMT589859:ONO589863 OWP589859:OXK589863 PGL589859:PHG589863 PQH589859:PRC589863 QAD589859:QAY589863 QJZ589859:QKU589863 QTV589859:QUQ589863 RDR589859:REM589863 RNN589859:ROI589863 RXJ589859:RYE589863 SHF589859:SIA589863 SRB589859:SRW589863 TAX589859:TBS589863 TKT589859:TLO589863 TUP589859:TVK589863 UEL589859:UFG589863 UOH589859:UPC589863 UYD589859:UYY589863 VHZ589859:VIU589863 VRV589859:VSQ589863 WBR589859:WCM589863 WLN589859:WMI589863 WVJ589859:WWE589863 IX655395:JS655399 ST655395:TO655399 ACP655395:ADK655399 AML655395:ANG655399 AWH655395:AXC655399 BGD655395:BGY655399 BPZ655395:BQU655399 BZV655395:CAQ655399 CJR655395:CKM655399 CTN655395:CUI655399 DDJ655395:DEE655399 DNF655395:DOA655399 DXB655395:DXW655399 EGX655395:EHS655399 EQT655395:ERO655399 FAP655395:FBK655399 FKL655395:FLG655399 FUH655395:FVC655399 GED655395:GEY655399 GNZ655395:GOU655399 GXV655395:GYQ655399 HHR655395:HIM655399 HRN655395:HSI655399 IBJ655395:ICE655399 ILF655395:IMA655399 IVB655395:IVW655399 JEX655395:JFS655399 JOT655395:JPO655399 JYP655395:JZK655399 KIL655395:KJG655399 KSH655395:KTC655399 LCD655395:LCY655399 LLZ655395:LMU655399 LVV655395:LWQ655399 MFR655395:MGM655399 MPN655395:MQI655399 MZJ655395:NAE655399 NJF655395:NKA655399 NTB655395:NTW655399 OCX655395:ODS655399 OMT655395:ONO655399 OWP655395:OXK655399 PGL655395:PHG655399 PQH655395:PRC655399 QAD655395:QAY655399 QJZ655395:QKU655399 QTV655395:QUQ655399 RDR655395:REM655399 RNN655395:ROI655399 RXJ655395:RYE655399 SHF655395:SIA655399 SRB655395:SRW655399 TAX655395:TBS655399 TKT655395:TLO655399 TUP655395:TVK655399 UEL655395:UFG655399 UOH655395:UPC655399 UYD655395:UYY655399 VHZ655395:VIU655399 VRV655395:VSQ655399 WBR655395:WCM655399 WLN655395:WMI655399 WVJ655395:WWE655399 IX720931:JS720935 ST720931:TO720935 ACP720931:ADK720935 AML720931:ANG720935 AWH720931:AXC720935 BGD720931:BGY720935 BPZ720931:BQU720935 BZV720931:CAQ720935 CJR720931:CKM720935 CTN720931:CUI720935 DDJ720931:DEE720935 DNF720931:DOA720935 DXB720931:DXW720935 EGX720931:EHS720935 EQT720931:ERO720935 FAP720931:FBK720935 FKL720931:FLG720935 FUH720931:FVC720935 GED720931:GEY720935 GNZ720931:GOU720935 GXV720931:GYQ720935 HHR720931:HIM720935 HRN720931:HSI720935 IBJ720931:ICE720935 ILF720931:IMA720935 IVB720931:IVW720935 JEX720931:JFS720935 JOT720931:JPO720935 JYP720931:JZK720935 KIL720931:KJG720935 KSH720931:KTC720935 LCD720931:LCY720935 LLZ720931:LMU720935 LVV720931:LWQ720935 MFR720931:MGM720935 MPN720931:MQI720935 MZJ720931:NAE720935 NJF720931:NKA720935 NTB720931:NTW720935 OCX720931:ODS720935 OMT720931:ONO720935 OWP720931:OXK720935 PGL720931:PHG720935 PQH720931:PRC720935 QAD720931:QAY720935 QJZ720931:QKU720935 QTV720931:QUQ720935 RDR720931:REM720935 RNN720931:ROI720935 RXJ720931:RYE720935 SHF720931:SIA720935 SRB720931:SRW720935 TAX720931:TBS720935 TKT720931:TLO720935 TUP720931:TVK720935 UEL720931:UFG720935 UOH720931:UPC720935 UYD720931:UYY720935 VHZ720931:VIU720935 VRV720931:VSQ720935 WBR720931:WCM720935 WLN720931:WMI720935 WVJ720931:WWE720935 IX786467:JS786471 ST786467:TO786471 ACP786467:ADK786471 AML786467:ANG786471 AWH786467:AXC786471 BGD786467:BGY786471 BPZ786467:BQU786471 BZV786467:CAQ786471 CJR786467:CKM786471 CTN786467:CUI786471 DDJ786467:DEE786471 DNF786467:DOA786471 DXB786467:DXW786471 EGX786467:EHS786471 EQT786467:ERO786471 FAP786467:FBK786471 FKL786467:FLG786471 FUH786467:FVC786471 GED786467:GEY786471 GNZ786467:GOU786471 GXV786467:GYQ786471 HHR786467:HIM786471 HRN786467:HSI786471 IBJ786467:ICE786471 ILF786467:IMA786471 IVB786467:IVW786471 JEX786467:JFS786471 JOT786467:JPO786471 JYP786467:JZK786471 KIL786467:KJG786471 KSH786467:KTC786471 LCD786467:LCY786471 LLZ786467:LMU786471 LVV786467:LWQ786471 MFR786467:MGM786471 MPN786467:MQI786471 MZJ786467:NAE786471 NJF786467:NKA786471 NTB786467:NTW786471 OCX786467:ODS786471 OMT786467:ONO786471 OWP786467:OXK786471 PGL786467:PHG786471 PQH786467:PRC786471 QAD786467:QAY786471 QJZ786467:QKU786471 QTV786467:QUQ786471 RDR786467:REM786471 RNN786467:ROI786471 RXJ786467:RYE786471 SHF786467:SIA786471 SRB786467:SRW786471 TAX786467:TBS786471 TKT786467:TLO786471 TUP786467:TVK786471 UEL786467:UFG786471 UOH786467:UPC786471 UYD786467:UYY786471 VHZ786467:VIU786471 VRV786467:VSQ786471 WBR786467:WCM786471 WLN786467:WMI786471 WVJ786467:WWE786471 IX852003:JS852007 ST852003:TO852007 ACP852003:ADK852007 AML852003:ANG852007 AWH852003:AXC852007 BGD852003:BGY852007 BPZ852003:BQU852007 BZV852003:CAQ852007 CJR852003:CKM852007 CTN852003:CUI852007 DDJ852003:DEE852007 DNF852003:DOA852007 DXB852003:DXW852007 EGX852003:EHS852007 EQT852003:ERO852007 FAP852003:FBK852007 FKL852003:FLG852007 FUH852003:FVC852007 GED852003:GEY852007 GNZ852003:GOU852007 GXV852003:GYQ852007 HHR852003:HIM852007 HRN852003:HSI852007 IBJ852003:ICE852007 ILF852003:IMA852007 IVB852003:IVW852007 JEX852003:JFS852007 JOT852003:JPO852007 JYP852003:JZK852007 KIL852003:KJG852007 KSH852003:KTC852007 LCD852003:LCY852007 LLZ852003:LMU852007 LVV852003:LWQ852007 MFR852003:MGM852007 MPN852003:MQI852007 MZJ852003:NAE852007 NJF852003:NKA852007 NTB852003:NTW852007 OCX852003:ODS852007 OMT852003:ONO852007 OWP852003:OXK852007 PGL852003:PHG852007 PQH852003:PRC852007 QAD852003:QAY852007 QJZ852003:QKU852007 QTV852003:QUQ852007 RDR852003:REM852007 RNN852003:ROI852007 RXJ852003:RYE852007 SHF852003:SIA852007 SRB852003:SRW852007 TAX852003:TBS852007 TKT852003:TLO852007 TUP852003:TVK852007 UEL852003:UFG852007 UOH852003:UPC852007 UYD852003:UYY852007 VHZ852003:VIU852007 VRV852003:VSQ852007 WBR852003:WCM852007 WLN852003:WMI852007 WVJ852003:WWE852007 IX917539:JS917543 ST917539:TO917543 ACP917539:ADK917543 AML917539:ANG917543 AWH917539:AXC917543 BGD917539:BGY917543 BPZ917539:BQU917543 BZV917539:CAQ917543 CJR917539:CKM917543 CTN917539:CUI917543 DDJ917539:DEE917543 DNF917539:DOA917543 DXB917539:DXW917543 EGX917539:EHS917543 EQT917539:ERO917543 FAP917539:FBK917543 FKL917539:FLG917543 FUH917539:FVC917543 GED917539:GEY917543 GNZ917539:GOU917543 GXV917539:GYQ917543 HHR917539:HIM917543 HRN917539:HSI917543 IBJ917539:ICE917543 ILF917539:IMA917543 IVB917539:IVW917543 JEX917539:JFS917543 JOT917539:JPO917543 JYP917539:JZK917543 KIL917539:KJG917543 KSH917539:KTC917543 LCD917539:LCY917543 LLZ917539:LMU917543 LVV917539:LWQ917543 MFR917539:MGM917543 MPN917539:MQI917543 MZJ917539:NAE917543 NJF917539:NKA917543 NTB917539:NTW917543 OCX917539:ODS917543 OMT917539:ONO917543 OWP917539:OXK917543 PGL917539:PHG917543 PQH917539:PRC917543 QAD917539:QAY917543 QJZ917539:QKU917543 QTV917539:QUQ917543 RDR917539:REM917543 RNN917539:ROI917543 RXJ917539:RYE917543 SHF917539:SIA917543 SRB917539:SRW917543 TAX917539:TBS917543 TKT917539:TLO917543 TUP917539:TVK917543 UEL917539:UFG917543 UOH917539:UPC917543 UYD917539:UYY917543 VHZ917539:VIU917543 VRV917539:VSQ917543 WBR917539:WCM917543 WLN917539:WMI917543 WVJ917539:WWE917543 IX983075:JS983079 ST983075:TO983079 ACP983075:ADK983079 AML983075:ANG983079 AWH983075:AXC983079 BGD983075:BGY983079 BPZ983075:BQU983079 BZV983075:CAQ983079 CJR983075:CKM983079 CTN983075:CUI983079 DDJ983075:DEE983079 DNF983075:DOA983079 DXB983075:DXW983079 EGX983075:EHS983079 EQT983075:ERO983079 FAP983075:FBK983079 FKL983075:FLG983079 FUH983075:FVC983079 GED983075:GEY983079 GNZ983075:GOU983079 GXV983075:GYQ983079 HHR983075:HIM983079 HRN983075:HSI983079 IBJ983075:ICE983079 ILF983075:IMA983079 IVB983075:IVW983079 JEX983075:JFS983079 JOT983075:JPO983079 JYP983075:JZK983079 KIL983075:KJG983079 KSH983075:KTC983079 LCD983075:LCY983079 LLZ983075:LMU983079 LVV983075:LWQ983079 MFR983075:MGM983079 MPN983075:MQI983079 MZJ983075:NAE983079 NJF983075:NKA983079 NTB983075:NTW983079 OCX983075:ODS983079 OMT983075:ONO983079 OWP983075:OXK983079 PGL983075:PHG983079 PQH983075:PRC983079 QAD983075:QAY983079 QJZ983075:QKU983079 QTV983075:QUQ983079 RDR983075:REM983079 RNN983075:ROI983079 RXJ983075:RYE983079 SHF983075:SIA983079 SRB983075:SRW983079 TAX983075:TBS983079 TKT983075:TLO983079 TUP983075:TVK983079 UEL983075:UFG983079 UOH983075:UPC983079 UYD983075:UYY983079 VHZ983075:VIU983079 VRV983075:VSQ983079 WBR983075:WCM983079 WLN983075:WMI983079 IX39:JS39 WVJ39:WWE39 WLN39:WMI39 WBR39:WCM39 VRV39:VSQ39 VHZ39:VIU39 UYD39:UYY39 UOH39:UPC39 UEL39:UFG39 TUP39:TVK39 TKT39:TLO39 TAX39:TBS39 SRB39:SRW39 SHF39:SIA39 RXJ39:RYE39 RNN39:ROI39 RDR39:REM39 QTV39:QUQ39 QJZ39:QKU39 QAD39:QAY39 PQH39:PRC39 PGL39:PHG39 OWP39:OXK39 OMT39:ONO39 OCX39:ODS39 NTB39:NTW39 NJF39:NKA39 MZJ39:NAE39 MPN39:MQI39 MFR39:MGM39 LVV39:LWQ39 LLZ39:LMU39 LCD39:LCY39 KSH39:KTC39 KIL39:KJG39 JYP39:JZK39 JOT39:JPO39 JEX39:JFS39 IVB39:IVW39 ILF39:IMA39 IBJ39:ICE39 HRN39:HSI39 HHR39:HIM39 GXV39:GYQ39 GNZ39:GOU39 GED39:GEY39 FUH39:FVC39 FKL39:FLG39 FAP39:FBK39 EQT39:ERO39 EGX39:EHS39 DXB39:DXW39 DNF39:DOA39 DDJ39:DEE39 CTN39:CUI39 CJR39:CKM39 BZV39:CAQ39 BPZ39:BQU39 BGD39:BGY39 AWH39:AXC39 AML39:ANG39 ACP39:ADK39 ST39:TO39 L65571:AG65575 L131107:AG131111 L196643:AG196647 L262179:AG262183 L327715:AG327719 L393251:AG393255 L458787:AG458791 L524323:AG524327 L589859:AG589863 L655395:AG655399 L720931:AG720935 L786467:AG786471 L852003:AG852007 L917539:AG917543 L983075:AG98307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67:AD65568 JP65567:JP65568 TL65567:TL65568 ADH65567:ADH65568 AND65567:AND65568 AWZ65567:AWZ65568 BGV65567:BGV65568 BQR65567:BQR65568 CAN65567:CAN65568 CKJ65567:CKJ65568 CUF65567:CUF65568 DEB65567:DEB65568 DNX65567:DNX65568 DXT65567:DXT65568 EHP65567:EHP65568 ERL65567:ERL65568 FBH65567:FBH65568 FLD65567:FLD65568 FUZ65567:FUZ65568 GEV65567:GEV65568 GOR65567:GOR65568 GYN65567:GYN65568 HIJ65567:HIJ65568 HSF65567:HSF65568 ICB65567:ICB65568 ILX65567:ILX65568 IVT65567:IVT65568 JFP65567:JFP65568 JPL65567:JPL65568 JZH65567:JZH65568 KJD65567:KJD65568 KSZ65567:KSZ65568 LCV65567:LCV65568 LMR65567:LMR65568 LWN65567:LWN65568 MGJ65567:MGJ65568 MQF65567:MQF65568 NAB65567:NAB65568 NJX65567:NJX65568 NTT65567:NTT65568 ODP65567:ODP65568 ONL65567:ONL65568 OXH65567:OXH65568 PHD65567:PHD65568 PQZ65567:PQZ65568 QAV65567:QAV65568 QKR65567:QKR65568 QUN65567:QUN65568 REJ65567:REJ65568 ROF65567:ROF65568 RYB65567:RYB65568 SHX65567:SHX65568 SRT65567:SRT65568 TBP65567:TBP65568 TLL65567:TLL65568 TVH65567:TVH65568 UFD65567:UFD65568 UOZ65567:UOZ65568 UYV65567:UYV65568 VIR65567:VIR65568 VSN65567:VSN65568 WCJ65567:WCJ65568 WMF65567:WMF65568 WWB65567:WWB65568 AD131103:AD131104 JP131103:JP131104 TL131103:TL131104 ADH131103:ADH131104 AND131103:AND131104 AWZ131103:AWZ131104 BGV131103:BGV131104 BQR131103:BQR131104 CAN131103:CAN131104 CKJ131103:CKJ131104 CUF131103:CUF131104 DEB131103:DEB131104 DNX131103:DNX131104 DXT131103:DXT131104 EHP131103:EHP131104 ERL131103:ERL131104 FBH131103:FBH131104 FLD131103:FLD131104 FUZ131103:FUZ131104 GEV131103:GEV131104 GOR131103:GOR131104 GYN131103:GYN131104 HIJ131103:HIJ131104 HSF131103:HSF131104 ICB131103:ICB131104 ILX131103:ILX131104 IVT131103:IVT131104 JFP131103:JFP131104 JPL131103:JPL131104 JZH131103:JZH131104 KJD131103:KJD131104 KSZ131103:KSZ131104 LCV131103:LCV131104 LMR131103:LMR131104 LWN131103:LWN131104 MGJ131103:MGJ131104 MQF131103:MQF131104 NAB131103:NAB131104 NJX131103:NJX131104 NTT131103:NTT131104 ODP131103:ODP131104 ONL131103:ONL131104 OXH131103:OXH131104 PHD131103:PHD131104 PQZ131103:PQZ131104 QAV131103:QAV131104 QKR131103:QKR131104 QUN131103:QUN131104 REJ131103:REJ131104 ROF131103:ROF131104 RYB131103:RYB131104 SHX131103:SHX131104 SRT131103:SRT131104 TBP131103:TBP131104 TLL131103:TLL131104 TVH131103:TVH131104 UFD131103:UFD131104 UOZ131103:UOZ131104 UYV131103:UYV131104 VIR131103:VIR131104 VSN131103:VSN131104 WCJ131103:WCJ131104 WMF131103:WMF131104 WWB131103:WWB131104 AD196639:AD196640 JP196639:JP196640 TL196639:TL196640 ADH196639:ADH196640 AND196639:AND196640 AWZ196639:AWZ196640 BGV196639:BGV196640 BQR196639:BQR196640 CAN196639:CAN196640 CKJ196639:CKJ196640 CUF196639:CUF196640 DEB196639:DEB196640 DNX196639:DNX196640 DXT196639:DXT196640 EHP196639:EHP196640 ERL196639:ERL196640 FBH196639:FBH196640 FLD196639:FLD196640 FUZ196639:FUZ196640 GEV196639:GEV196640 GOR196639:GOR196640 GYN196639:GYN196640 HIJ196639:HIJ196640 HSF196639:HSF196640 ICB196639:ICB196640 ILX196639:ILX196640 IVT196639:IVT196640 JFP196639:JFP196640 JPL196639:JPL196640 JZH196639:JZH196640 KJD196639:KJD196640 KSZ196639:KSZ196640 LCV196639:LCV196640 LMR196639:LMR196640 LWN196639:LWN196640 MGJ196639:MGJ196640 MQF196639:MQF196640 NAB196639:NAB196640 NJX196639:NJX196640 NTT196639:NTT196640 ODP196639:ODP196640 ONL196639:ONL196640 OXH196639:OXH196640 PHD196639:PHD196640 PQZ196639:PQZ196640 QAV196639:QAV196640 QKR196639:QKR196640 QUN196639:QUN196640 REJ196639:REJ196640 ROF196639:ROF196640 RYB196639:RYB196640 SHX196639:SHX196640 SRT196639:SRT196640 TBP196639:TBP196640 TLL196639:TLL196640 TVH196639:TVH196640 UFD196639:UFD196640 UOZ196639:UOZ196640 UYV196639:UYV196640 VIR196639:VIR196640 VSN196639:VSN196640 WCJ196639:WCJ196640 WMF196639:WMF196640 WWB196639:WWB196640 AD262175:AD262176 JP262175:JP262176 TL262175:TL262176 ADH262175:ADH262176 AND262175:AND262176 AWZ262175:AWZ262176 BGV262175:BGV262176 BQR262175:BQR262176 CAN262175:CAN262176 CKJ262175:CKJ262176 CUF262175:CUF262176 DEB262175:DEB262176 DNX262175:DNX262176 DXT262175:DXT262176 EHP262175:EHP262176 ERL262175:ERL262176 FBH262175:FBH262176 FLD262175:FLD262176 FUZ262175:FUZ262176 GEV262175:GEV262176 GOR262175:GOR262176 GYN262175:GYN262176 HIJ262175:HIJ262176 HSF262175:HSF262176 ICB262175:ICB262176 ILX262175:ILX262176 IVT262175:IVT262176 JFP262175:JFP262176 JPL262175:JPL262176 JZH262175:JZH262176 KJD262175:KJD262176 KSZ262175:KSZ262176 LCV262175:LCV262176 LMR262175:LMR262176 LWN262175:LWN262176 MGJ262175:MGJ262176 MQF262175:MQF262176 NAB262175:NAB262176 NJX262175:NJX262176 NTT262175:NTT262176 ODP262175:ODP262176 ONL262175:ONL262176 OXH262175:OXH262176 PHD262175:PHD262176 PQZ262175:PQZ262176 QAV262175:QAV262176 QKR262175:QKR262176 QUN262175:QUN262176 REJ262175:REJ262176 ROF262175:ROF262176 RYB262175:RYB262176 SHX262175:SHX262176 SRT262175:SRT262176 TBP262175:TBP262176 TLL262175:TLL262176 TVH262175:TVH262176 UFD262175:UFD262176 UOZ262175:UOZ262176 UYV262175:UYV262176 VIR262175:VIR262176 VSN262175:VSN262176 WCJ262175:WCJ262176 WMF262175:WMF262176 WWB262175:WWB262176 AD327711:AD327712 JP327711:JP327712 TL327711:TL327712 ADH327711:ADH327712 AND327711:AND327712 AWZ327711:AWZ327712 BGV327711:BGV327712 BQR327711:BQR327712 CAN327711:CAN327712 CKJ327711:CKJ327712 CUF327711:CUF327712 DEB327711:DEB327712 DNX327711:DNX327712 DXT327711:DXT327712 EHP327711:EHP327712 ERL327711:ERL327712 FBH327711:FBH327712 FLD327711:FLD327712 FUZ327711:FUZ327712 GEV327711:GEV327712 GOR327711:GOR327712 GYN327711:GYN327712 HIJ327711:HIJ327712 HSF327711:HSF327712 ICB327711:ICB327712 ILX327711:ILX327712 IVT327711:IVT327712 JFP327711:JFP327712 JPL327711:JPL327712 JZH327711:JZH327712 KJD327711:KJD327712 KSZ327711:KSZ327712 LCV327711:LCV327712 LMR327711:LMR327712 LWN327711:LWN327712 MGJ327711:MGJ327712 MQF327711:MQF327712 NAB327711:NAB327712 NJX327711:NJX327712 NTT327711:NTT327712 ODP327711:ODP327712 ONL327711:ONL327712 OXH327711:OXH327712 PHD327711:PHD327712 PQZ327711:PQZ327712 QAV327711:QAV327712 QKR327711:QKR327712 QUN327711:QUN327712 REJ327711:REJ327712 ROF327711:ROF327712 RYB327711:RYB327712 SHX327711:SHX327712 SRT327711:SRT327712 TBP327711:TBP327712 TLL327711:TLL327712 TVH327711:TVH327712 UFD327711:UFD327712 UOZ327711:UOZ327712 UYV327711:UYV327712 VIR327711:VIR327712 VSN327711:VSN327712 WCJ327711:WCJ327712 WMF327711:WMF327712 WWB327711:WWB327712 AD393247:AD393248 JP393247:JP393248 TL393247:TL393248 ADH393247:ADH393248 AND393247:AND393248 AWZ393247:AWZ393248 BGV393247:BGV393248 BQR393247:BQR393248 CAN393247:CAN393248 CKJ393247:CKJ393248 CUF393247:CUF393248 DEB393247:DEB393248 DNX393247:DNX393248 DXT393247:DXT393248 EHP393247:EHP393248 ERL393247:ERL393248 FBH393247:FBH393248 FLD393247:FLD393248 FUZ393247:FUZ393248 GEV393247:GEV393248 GOR393247:GOR393248 GYN393247:GYN393248 HIJ393247:HIJ393248 HSF393247:HSF393248 ICB393247:ICB393248 ILX393247:ILX393248 IVT393247:IVT393248 JFP393247:JFP393248 JPL393247:JPL393248 JZH393247:JZH393248 KJD393247:KJD393248 KSZ393247:KSZ393248 LCV393247:LCV393248 LMR393247:LMR393248 LWN393247:LWN393248 MGJ393247:MGJ393248 MQF393247:MQF393248 NAB393247:NAB393248 NJX393247:NJX393248 NTT393247:NTT393248 ODP393247:ODP393248 ONL393247:ONL393248 OXH393247:OXH393248 PHD393247:PHD393248 PQZ393247:PQZ393248 QAV393247:QAV393248 QKR393247:QKR393248 QUN393247:QUN393248 REJ393247:REJ393248 ROF393247:ROF393248 RYB393247:RYB393248 SHX393247:SHX393248 SRT393247:SRT393248 TBP393247:TBP393248 TLL393247:TLL393248 TVH393247:TVH393248 UFD393247:UFD393248 UOZ393247:UOZ393248 UYV393247:UYV393248 VIR393247:VIR393248 VSN393247:VSN393248 WCJ393247:WCJ393248 WMF393247:WMF393248 WWB393247:WWB393248 AD458783:AD458784 JP458783:JP458784 TL458783:TL458784 ADH458783:ADH458784 AND458783:AND458784 AWZ458783:AWZ458784 BGV458783:BGV458784 BQR458783:BQR458784 CAN458783:CAN458784 CKJ458783:CKJ458784 CUF458783:CUF458784 DEB458783:DEB458784 DNX458783:DNX458784 DXT458783:DXT458784 EHP458783:EHP458784 ERL458783:ERL458784 FBH458783:FBH458784 FLD458783:FLD458784 FUZ458783:FUZ458784 GEV458783:GEV458784 GOR458783:GOR458784 GYN458783:GYN458784 HIJ458783:HIJ458784 HSF458783:HSF458784 ICB458783:ICB458784 ILX458783:ILX458784 IVT458783:IVT458784 JFP458783:JFP458784 JPL458783:JPL458784 JZH458783:JZH458784 KJD458783:KJD458784 KSZ458783:KSZ458784 LCV458783:LCV458784 LMR458783:LMR458784 LWN458783:LWN458784 MGJ458783:MGJ458784 MQF458783:MQF458784 NAB458783:NAB458784 NJX458783:NJX458784 NTT458783:NTT458784 ODP458783:ODP458784 ONL458783:ONL458784 OXH458783:OXH458784 PHD458783:PHD458784 PQZ458783:PQZ458784 QAV458783:QAV458784 QKR458783:QKR458784 QUN458783:QUN458784 REJ458783:REJ458784 ROF458783:ROF458784 RYB458783:RYB458784 SHX458783:SHX458784 SRT458783:SRT458784 TBP458783:TBP458784 TLL458783:TLL458784 TVH458783:TVH458784 UFD458783:UFD458784 UOZ458783:UOZ458784 UYV458783:UYV458784 VIR458783:VIR458784 VSN458783:VSN458784 WCJ458783:WCJ458784 WMF458783:WMF458784 WWB458783:WWB458784 AD524319:AD524320 JP524319:JP524320 TL524319:TL524320 ADH524319:ADH524320 AND524319:AND524320 AWZ524319:AWZ524320 BGV524319:BGV524320 BQR524319:BQR524320 CAN524319:CAN524320 CKJ524319:CKJ524320 CUF524319:CUF524320 DEB524319:DEB524320 DNX524319:DNX524320 DXT524319:DXT524320 EHP524319:EHP524320 ERL524319:ERL524320 FBH524319:FBH524320 FLD524319:FLD524320 FUZ524319:FUZ524320 GEV524319:GEV524320 GOR524319:GOR524320 GYN524319:GYN524320 HIJ524319:HIJ524320 HSF524319:HSF524320 ICB524319:ICB524320 ILX524319:ILX524320 IVT524319:IVT524320 JFP524319:JFP524320 JPL524319:JPL524320 JZH524319:JZH524320 KJD524319:KJD524320 KSZ524319:KSZ524320 LCV524319:LCV524320 LMR524319:LMR524320 LWN524319:LWN524320 MGJ524319:MGJ524320 MQF524319:MQF524320 NAB524319:NAB524320 NJX524319:NJX524320 NTT524319:NTT524320 ODP524319:ODP524320 ONL524319:ONL524320 OXH524319:OXH524320 PHD524319:PHD524320 PQZ524319:PQZ524320 QAV524319:QAV524320 QKR524319:QKR524320 QUN524319:QUN524320 REJ524319:REJ524320 ROF524319:ROF524320 RYB524319:RYB524320 SHX524319:SHX524320 SRT524319:SRT524320 TBP524319:TBP524320 TLL524319:TLL524320 TVH524319:TVH524320 UFD524319:UFD524320 UOZ524319:UOZ524320 UYV524319:UYV524320 VIR524319:VIR524320 VSN524319:VSN524320 WCJ524319:WCJ524320 WMF524319:WMF524320 WWB524319:WWB524320 AD589855:AD589856 JP589855:JP589856 TL589855:TL589856 ADH589855:ADH589856 AND589855:AND589856 AWZ589855:AWZ589856 BGV589855:BGV589856 BQR589855:BQR589856 CAN589855:CAN589856 CKJ589855:CKJ589856 CUF589855:CUF589856 DEB589855:DEB589856 DNX589855:DNX589856 DXT589855:DXT589856 EHP589855:EHP589856 ERL589855:ERL589856 FBH589855:FBH589856 FLD589855:FLD589856 FUZ589855:FUZ589856 GEV589855:GEV589856 GOR589855:GOR589856 GYN589855:GYN589856 HIJ589855:HIJ589856 HSF589855:HSF589856 ICB589855:ICB589856 ILX589855:ILX589856 IVT589855:IVT589856 JFP589855:JFP589856 JPL589855:JPL589856 JZH589855:JZH589856 KJD589855:KJD589856 KSZ589855:KSZ589856 LCV589855:LCV589856 LMR589855:LMR589856 LWN589855:LWN589856 MGJ589855:MGJ589856 MQF589855:MQF589856 NAB589855:NAB589856 NJX589855:NJX589856 NTT589855:NTT589856 ODP589855:ODP589856 ONL589855:ONL589856 OXH589855:OXH589856 PHD589855:PHD589856 PQZ589855:PQZ589856 QAV589855:QAV589856 QKR589855:QKR589856 QUN589855:QUN589856 REJ589855:REJ589856 ROF589855:ROF589856 RYB589855:RYB589856 SHX589855:SHX589856 SRT589855:SRT589856 TBP589855:TBP589856 TLL589855:TLL589856 TVH589855:TVH589856 UFD589855:UFD589856 UOZ589855:UOZ589856 UYV589855:UYV589856 VIR589855:VIR589856 VSN589855:VSN589856 WCJ589855:WCJ589856 WMF589855:WMF589856 WWB589855:WWB589856 AD655391:AD655392 JP655391:JP655392 TL655391:TL655392 ADH655391:ADH655392 AND655391:AND655392 AWZ655391:AWZ655392 BGV655391:BGV655392 BQR655391:BQR655392 CAN655391:CAN655392 CKJ655391:CKJ655392 CUF655391:CUF655392 DEB655391:DEB655392 DNX655391:DNX655392 DXT655391:DXT655392 EHP655391:EHP655392 ERL655391:ERL655392 FBH655391:FBH655392 FLD655391:FLD655392 FUZ655391:FUZ655392 GEV655391:GEV655392 GOR655391:GOR655392 GYN655391:GYN655392 HIJ655391:HIJ655392 HSF655391:HSF655392 ICB655391:ICB655392 ILX655391:ILX655392 IVT655391:IVT655392 JFP655391:JFP655392 JPL655391:JPL655392 JZH655391:JZH655392 KJD655391:KJD655392 KSZ655391:KSZ655392 LCV655391:LCV655392 LMR655391:LMR655392 LWN655391:LWN655392 MGJ655391:MGJ655392 MQF655391:MQF655392 NAB655391:NAB655392 NJX655391:NJX655392 NTT655391:NTT655392 ODP655391:ODP655392 ONL655391:ONL655392 OXH655391:OXH655392 PHD655391:PHD655392 PQZ655391:PQZ655392 QAV655391:QAV655392 QKR655391:QKR655392 QUN655391:QUN655392 REJ655391:REJ655392 ROF655391:ROF655392 RYB655391:RYB655392 SHX655391:SHX655392 SRT655391:SRT655392 TBP655391:TBP655392 TLL655391:TLL655392 TVH655391:TVH655392 UFD655391:UFD655392 UOZ655391:UOZ655392 UYV655391:UYV655392 VIR655391:VIR655392 VSN655391:VSN655392 WCJ655391:WCJ655392 WMF655391:WMF655392 WWB655391:WWB655392 AD720927:AD720928 JP720927:JP720928 TL720927:TL720928 ADH720927:ADH720928 AND720927:AND720928 AWZ720927:AWZ720928 BGV720927:BGV720928 BQR720927:BQR720928 CAN720927:CAN720928 CKJ720927:CKJ720928 CUF720927:CUF720928 DEB720927:DEB720928 DNX720927:DNX720928 DXT720927:DXT720928 EHP720927:EHP720928 ERL720927:ERL720928 FBH720927:FBH720928 FLD720927:FLD720928 FUZ720927:FUZ720928 GEV720927:GEV720928 GOR720927:GOR720928 GYN720927:GYN720928 HIJ720927:HIJ720928 HSF720927:HSF720928 ICB720927:ICB720928 ILX720927:ILX720928 IVT720927:IVT720928 JFP720927:JFP720928 JPL720927:JPL720928 JZH720927:JZH720928 KJD720927:KJD720928 KSZ720927:KSZ720928 LCV720927:LCV720928 LMR720927:LMR720928 LWN720927:LWN720928 MGJ720927:MGJ720928 MQF720927:MQF720928 NAB720927:NAB720928 NJX720927:NJX720928 NTT720927:NTT720928 ODP720927:ODP720928 ONL720927:ONL720928 OXH720927:OXH720928 PHD720927:PHD720928 PQZ720927:PQZ720928 QAV720927:QAV720928 QKR720927:QKR720928 QUN720927:QUN720928 REJ720927:REJ720928 ROF720927:ROF720928 RYB720927:RYB720928 SHX720927:SHX720928 SRT720927:SRT720928 TBP720927:TBP720928 TLL720927:TLL720928 TVH720927:TVH720928 UFD720927:UFD720928 UOZ720927:UOZ720928 UYV720927:UYV720928 VIR720927:VIR720928 VSN720927:VSN720928 WCJ720927:WCJ720928 WMF720927:WMF720928 WWB720927:WWB720928 AD786463:AD786464 JP786463:JP786464 TL786463:TL786464 ADH786463:ADH786464 AND786463:AND786464 AWZ786463:AWZ786464 BGV786463:BGV786464 BQR786463:BQR786464 CAN786463:CAN786464 CKJ786463:CKJ786464 CUF786463:CUF786464 DEB786463:DEB786464 DNX786463:DNX786464 DXT786463:DXT786464 EHP786463:EHP786464 ERL786463:ERL786464 FBH786463:FBH786464 FLD786463:FLD786464 FUZ786463:FUZ786464 GEV786463:GEV786464 GOR786463:GOR786464 GYN786463:GYN786464 HIJ786463:HIJ786464 HSF786463:HSF786464 ICB786463:ICB786464 ILX786463:ILX786464 IVT786463:IVT786464 JFP786463:JFP786464 JPL786463:JPL786464 JZH786463:JZH786464 KJD786463:KJD786464 KSZ786463:KSZ786464 LCV786463:LCV786464 LMR786463:LMR786464 LWN786463:LWN786464 MGJ786463:MGJ786464 MQF786463:MQF786464 NAB786463:NAB786464 NJX786463:NJX786464 NTT786463:NTT786464 ODP786463:ODP786464 ONL786463:ONL786464 OXH786463:OXH786464 PHD786463:PHD786464 PQZ786463:PQZ786464 QAV786463:QAV786464 QKR786463:QKR786464 QUN786463:QUN786464 REJ786463:REJ786464 ROF786463:ROF786464 RYB786463:RYB786464 SHX786463:SHX786464 SRT786463:SRT786464 TBP786463:TBP786464 TLL786463:TLL786464 TVH786463:TVH786464 UFD786463:UFD786464 UOZ786463:UOZ786464 UYV786463:UYV786464 VIR786463:VIR786464 VSN786463:VSN786464 WCJ786463:WCJ786464 WMF786463:WMF786464 WWB786463:WWB786464 AD851999:AD852000 JP851999:JP852000 TL851999:TL852000 ADH851999:ADH852000 AND851999:AND852000 AWZ851999:AWZ852000 BGV851999:BGV852000 BQR851999:BQR852000 CAN851999:CAN852000 CKJ851999:CKJ852000 CUF851999:CUF852000 DEB851999:DEB852000 DNX851999:DNX852000 DXT851999:DXT852000 EHP851999:EHP852000 ERL851999:ERL852000 FBH851999:FBH852000 FLD851999:FLD852000 FUZ851999:FUZ852000 GEV851999:GEV852000 GOR851999:GOR852000 GYN851999:GYN852000 HIJ851999:HIJ852000 HSF851999:HSF852000 ICB851999:ICB852000 ILX851999:ILX852000 IVT851999:IVT852000 JFP851999:JFP852000 JPL851999:JPL852000 JZH851999:JZH852000 KJD851999:KJD852000 KSZ851999:KSZ852000 LCV851999:LCV852000 LMR851999:LMR852000 LWN851999:LWN852000 MGJ851999:MGJ852000 MQF851999:MQF852000 NAB851999:NAB852000 NJX851999:NJX852000 NTT851999:NTT852000 ODP851999:ODP852000 ONL851999:ONL852000 OXH851999:OXH852000 PHD851999:PHD852000 PQZ851999:PQZ852000 QAV851999:QAV852000 QKR851999:QKR852000 QUN851999:QUN852000 REJ851999:REJ852000 ROF851999:ROF852000 RYB851999:RYB852000 SHX851999:SHX852000 SRT851999:SRT852000 TBP851999:TBP852000 TLL851999:TLL852000 TVH851999:TVH852000 UFD851999:UFD852000 UOZ851999:UOZ852000 UYV851999:UYV852000 VIR851999:VIR852000 VSN851999:VSN852000 WCJ851999:WCJ852000 WMF851999:WMF852000 WWB851999:WWB852000 AD917535:AD917536 JP917535:JP917536 TL917535:TL917536 ADH917535:ADH917536 AND917535:AND917536 AWZ917535:AWZ917536 BGV917535:BGV917536 BQR917535:BQR917536 CAN917535:CAN917536 CKJ917535:CKJ917536 CUF917535:CUF917536 DEB917535:DEB917536 DNX917535:DNX917536 DXT917535:DXT917536 EHP917535:EHP917536 ERL917535:ERL917536 FBH917535:FBH917536 FLD917535:FLD917536 FUZ917535:FUZ917536 GEV917535:GEV917536 GOR917535:GOR917536 GYN917535:GYN917536 HIJ917535:HIJ917536 HSF917535:HSF917536 ICB917535:ICB917536 ILX917535:ILX917536 IVT917535:IVT917536 JFP917535:JFP917536 JPL917535:JPL917536 JZH917535:JZH917536 KJD917535:KJD917536 KSZ917535:KSZ917536 LCV917535:LCV917536 LMR917535:LMR917536 LWN917535:LWN917536 MGJ917535:MGJ917536 MQF917535:MQF917536 NAB917535:NAB917536 NJX917535:NJX917536 NTT917535:NTT917536 ODP917535:ODP917536 ONL917535:ONL917536 OXH917535:OXH917536 PHD917535:PHD917536 PQZ917535:PQZ917536 QAV917535:QAV917536 QKR917535:QKR917536 QUN917535:QUN917536 REJ917535:REJ917536 ROF917535:ROF917536 RYB917535:RYB917536 SHX917535:SHX917536 SRT917535:SRT917536 TBP917535:TBP917536 TLL917535:TLL917536 TVH917535:TVH917536 UFD917535:UFD917536 UOZ917535:UOZ917536 UYV917535:UYV917536 VIR917535:VIR917536 VSN917535:VSN917536 WCJ917535:WCJ917536 WMF917535:WMF917536 WWB917535:WWB917536 AD983071:AD983072 JP983071:JP983072 TL983071:TL983072 ADH983071:ADH983072 AND983071:AND983072 AWZ983071:AWZ983072 BGV983071:BGV983072 BQR983071:BQR983072 CAN983071:CAN983072 CKJ983071:CKJ983072 CUF983071:CUF983072 DEB983071:DEB983072 DNX983071:DNX983072 DXT983071:DXT983072 EHP983071:EHP983072 ERL983071:ERL983072 FBH983071:FBH983072 FLD983071:FLD983072 FUZ983071:FUZ983072 GEV983071:GEV983072 GOR983071:GOR983072 GYN983071:GYN983072 HIJ983071:HIJ983072 HSF983071:HSF983072 ICB983071:ICB983072 ILX983071:ILX983072 IVT983071:IVT983072 JFP983071:JFP983072 JPL983071:JPL983072 JZH983071:JZH983072 KJD983071:KJD983072 KSZ983071:KSZ983072 LCV983071:LCV983072 LMR983071:LMR983072 LWN983071:LWN983072 MGJ983071:MGJ983072 MQF983071:MQF983072 NAB983071:NAB983072 NJX983071:NJX983072 NTT983071:NTT983072 ODP983071:ODP983072 ONL983071:ONL983072 OXH983071:OXH983072 PHD983071:PHD983072 PQZ983071:PQZ983072 QAV983071:QAV983072 QKR983071:QKR983072 QUN983071:QUN983072 REJ983071:REJ983072 ROF983071:ROF983072 RYB983071:RYB983072 SHX983071:SHX983072 SRT983071:SRT983072 TBP983071:TBP983072 TLL983071:TLL983072 TVH983071:TVH983072 UFD983071:UFD983072 UOZ983071:UOZ983072 UYV983071:UYV983072 VIR983071:VIR983072 VSN983071:VSN983072 WCJ983071:WCJ983072 WMF983071:WMF983072 WWB983071:WWB983072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67:AB65568 JN65567:JN65568 TJ65567:TJ65568 ADF65567:ADF65568 ANB65567:ANB65568 AWX65567:AWX65568 BGT65567:BGT65568 BQP65567:BQP65568 CAL65567:CAL65568 CKH65567:CKH65568 CUD65567:CUD65568 DDZ65567:DDZ65568 DNV65567:DNV65568 DXR65567:DXR65568 EHN65567:EHN65568 ERJ65567:ERJ65568 FBF65567:FBF65568 FLB65567:FLB65568 FUX65567:FUX65568 GET65567:GET65568 GOP65567:GOP65568 GYL65567:GYL65568 HIH65567:HIH65568 HSD65567:HSD65568 IBZ65567:IBZ65568 ILV65567:ILV65568 IVR65567:IVR65568 JFN65567:JFN65568 JPJ65567:JPJ65568 JZF65567:JZF65568 KJB65567:KJB65568 KSX65567:KSX65568 LCT65567:LCT65568 LMP65567:LMP65568 LWL65567:LWL65568 MGH65567:MGH65568 MQD65567:MQD65568 MZZ65567:MZZ65568 NJV65567:NJV65568 NTR65567:NTR65568 ODN65567:ODN65568 ONJ65567:ONJ65568 OXF65567:OXF65568 PHB65567:PHB65568 PQX65567:PQX65568 QAT65567:QAT65568 QKP65567:QKP65568 QUL65567:QUL65568 REH65567:REH65568 ROD65567:ROD65568 RXZ65567:RXZ65568 SHV65567:SHV65568 SRR65567:SRR65568 TBN65567:TBN65568 TLJ65567:TLJ65568 TVF65567:TVF65568 UFB65567:UFB65568 UOX65567:UOX65568 UYT65567:UYT65568 VIP65567:VIP65568 VSL65567:VSL65568 WCH65567:WCH65568 WMD65567:WMD65568 WVZ65567:WVZ65568 AB131103:AB131104 JN131103:JN131104 TJ131103:TJ131104 ADF131103:ADF131104 ANB131103:ANB131104 AWX131103:AWX131104 BGT131103:BGT131104 BQP131103:BQP131104 CAL131103:CAL131104 CKH131103:CKH131104 CUD131103:CUD131104 DDZ131103:DDZ131104 DNV131103:DNV131104 DXR131103:DXR131104 EHN131103:EHN131104 ERJ131103:ERJ131104 FBF131103:FBF131104 FLB131103:FLB131104 FUX131103:FUX131104 GET131103:GET131104 GOP131103:GOP131104 GYL131103:GYL131104 HIH131103:HIH131104 HSD131103:HSD131104 IBZ131103:IBZ131104 ILV131103:ILV131104 IVR131103:IVR131104 JFN131103:JFN131104 JPJ131103:JPJ131104 JZF131103:JZF131104 KJB131103:KJB131104 KSX131103:KSX131104 LCT131103:LCT131104 LMP131103:LMP131104 LWL131103:LWL131104 MGH131103:MGH131104 MQD131103:MQD131104 MZZ131103:MZZ131104 NJV131103:NJV131104 NTR131103:NTR131104 ODN131103:ODN131104 ONJ131103:ONJ131104 OXF131103:OXF131104 PHB131103:PHB131104 PQX131103:PQX131104 QAT131103:QAT131104 QKP131103:QKP131104 QUL131103:QUL131104 REH131103:REH131104 ROD131103:ROD131104 RXZ131103:RXZ131104 SHV131103:SHV131104 SRR131103:SRR131104 TBN131103:TBN131104 TLJ131103:TLJ131104 TVF131103:TVF131104 UFB131103:UFB131104 UOX131103:UOX131104 UYT131103:UYT131104 VIP131103:VIP131104 VSL131103:VSL131104 WCH131103:WCH131104 WMD131103:WMD131104 WVZ131103:WVZ131104 AB196639:AB196640 JN196639:JN196640 TJ196639:TJ196640 ADF196639:ADF196640 ANB196639:ANB196640 AWX196639:AWX196640 BGT196639:BGT196640 BQP196639:BQP196640 CAL196639:CAL196640 CKH196639:CKH196640 CUD196639:CUD196640 DDZ196639:DDZ196640 DNV196639:DNV196640 DXR196639:DXR196640 EHN196639:EHN196640 ERJ196639:ERJ196640 FBF196639:FBF196640 FLB196639:FLB196640 FUX196639:FUX196640 GET196639:GET196640 GOP196639:GOP196640 GYL196639:GYL196640 HIH196639:HIH196640 HSD196639:HSD196640 IBZ196639:IBZ196640 ILV196639:ILV196640 IVR196639:IVR196640 JFN196639:JFN196640 JPJ196639:JPJ196640 JZF196639:JZF196640 KJB196639:KJB196640 KSX196639:KSX196640 LCT196639:LCT196640 LMP196639:LMP196640 LWL196639:LWL196640 MGH196639:MGH196640 MQD196639:MQD196640 MZZ196639:MZZ196640 NJV196639:NJV196640 NTR196639:NTR196640 ODN196639:ODN196640 ONJ196639:ONJ196640 OXF196639:OXF196640 PHB196639:PHB196640 PQX196639:PQX196640 QAT196639:QAT196640 QKP196639:QKP196640 QUL196639:QUL196640 REH196639:REH196640 ROD196639:ROD196640 RXZ196639:RXZ196640 SHV196639:SHV196640 SRR196639:SRR196640 TBN196639:TBN196640 TLJ196639:TLJ196640 TVF196639:TVF196640 UFB196639:UFB196640 UOX196639:UOX196640 UYT196639:UYT196640 VIP196639:VIP196640 VSL196639:VSL196640 WCH196639:WCH196640 WMD196639:WMD196640 WVZ196639:WVZ196640 AB262175:AB262176 JN262175:JN262176 TJ262175:TJ262176 ADF262175:ADF262176 ANB262175:ANB262176 AWX262175:AWX262176 BGT262175:BGT262176 BQP262175:BQP262176 CAL262175:CAL262176 CKH262175:CKH262176 CUD262175:CUD262176 DDZ262175:DDZ262176 DNV262175:DNV262176 DXR262175:DXR262176 EHN262175:EHN262176 ERJ262175:ERJ262176 FBF262175:FBF262176 FLB262175:FLB262176 FUX262175:FUX262176 GET262175:GET262176 GOP262175:GOP262176 GYL262175:GYL262176 HIH262175:HIH262176 HSD262175:HSD262176 IBZ262175:IBZ262176 ILV262175:ILV262176 IVR262175:IVR262176 JFN262175:JFN262176 JPJ262175:JPJ262176 JZF262175:JZF262176 KJB262175:KJB262176 KSX262175:KSX262176 LCT262175:LCT262176 LMP262175:LMP262176 LWL262175:LWL262176 MGH262175:MGH262176 MQD262175:MQD262176 MZZ262175:MZZ262176 NJV262175:NJV262176 NTR262175:NTR262176 ODN262175:ODN262176 ONJ262175:ONJ262176 OXF262175:OXF262176 PHB262175:PHB262176 PQX262175:PQX262176 QAT262175:QAT262176 QKP262175:QKP262176 QUL262175:QUL262176 REH262175:REH262176 ROD262175:ROD262176 RXZ262175:RXZ262176 SHV262175:SHV262176 SRR262175:SRR262176 TBN262175:TBN262176 TLJ262175:TLJ262176 TVF262175:TVF262176 UFB262175:UFB262176 UOX262175:UOX262176 UYT262175:UYT262176 VIP262175:VIP262176 VSL262175:VSL262176 WCH262175:WCH262176 WMD262175:WMD262176 WVZ262175:WVZ262176 AB327711:AB327712 JN327711:JN327712 TJ327711:TJ327712 ADF327711:ADF327712 ANB327711:ANB327712 AWX327711:AWX327712 BGT327711:BGT327712 BQP327711:BQP327712 CAL327711:CAL327712 CKH327711:CKH327712 CUD327711:CUD327712 DDZ327711:DDZ327712 DNV327711:DNV327712 DXR327711:DXR327712 EHN327711:EHN327712 ERJ327711:ERJ327712 FBF327711:FBF327712 FLB327711:FLB327712 FUX327711:FUX327712 GET327711:GET327712 GOP327711:GOP327712 GYL327711:GYL327712 HIH327711:HIH327712 HSD327711:HSD327712 IBZ327711:IBZ327712 ILV327711:ILV327712 IVR327711:IVR327712 JFN327711:JFN327712 JPJ327711:JPJ327712 JZF327711:JZF327712 KJB327711:KJB327712 KSX327711:KSX327712 LCT327711:LCT327712 LMP327711:LMP327712 LWL327711:LWL327712 MGH327711:MGH327712 MQD327711:MQD327712 MZZ327711:MZZ327712 NJV327711:NJV327712 NTR327711:NTR327712 ODN327711:ODN327712 ONJ327711:ONJ327712 OXF327711:OXF327712 PHB327711:PHB327712 PQX327711:PQX327712 QAT327711:QAT327712 QKP327711:QKP327712 QUL327711:QUL327712 REH327711:REH327712 ROD327711:ROD327712 RXZ327711:RXZ327712 SHV327711:SHV327712 SRR327711:SRR327712 TBN327711:TBN327712 TLJ327711:TLJ327712 TVF327711:TVF327712 UFB327711:UFB327712 UOX327711:UOX327712 UYT327711:UYT327712 VIP327711:VIP327712 VSL327711:VSL327712 WCH327711:WCH327712 WMD327711:WMD327712 WVZ327711:WVZ327712 AB393247:AB393248 JN393247:JN393248 TJ393247:TJ393248 ADF393247:ADF393248 ANB393247:ANB393248 AWX393247:AWX393248 BGT393247:BGT393248 BQP393247:BQP393248 CAL393247:CAL393248 CKH393247:CKH393248 CUD393247:CUD393248 DDZ393247:DDZ393248 DNV393247:DNV393248 DXR393247:DXR393248 EHN393247:EHN393248 ERJ393247:ERJ393248 FBF393247:FBF393248 FLB393247:FLB393248 FUX393247:FUX393248 GET393247:GET393248 GOP393247:GOP393248 GYL393247:GYL393248 HIH393247:HIH393248 HSD393247:HSD393248 IBZ393247:IBZ393248 ILV393247:ILV393248 IVR393247:IVR393248 JFN393247:JFN393248 JPJ393247:JPJ393248 JZF393247:JZF393248 KJB393247:KJB393248 KSX393247:KSX393248 LCT393247:LCT393248 LMP393247:LMP393248 LWL393247:LWL393248 MGH393247:MGH393248 MQD393247:MQD393248 MZZ393247:MZZ393248 NJV393247:NJV393248 NTR393247:NTR393248 ODN393247:ODN393248 ONJ393247:ONJ393248 OXF393247:OXF393248 PHB393247:PHB393248 PQX393247:PQX393248 QAT393247:QAT393248 QKP393247:QKP393248 QUL393247:QUL393248 REH393247:REH393248 ROD393247:ROD393248 RXZ393247:RXZ393248 SHV393247:SHV393248 SRR393247:SRR393248 TBN393247:TBN393248 TLJ393247:TLJ393248 TVF393247:TVF393248 UFB393247:UFB393248 UOX393247:UOX393248 UYT393247:UYT393248 VIP393247:VIP393248 VSL393247:VSL393248 WCH393247:WCH393248 WMD393247:WMD393248 WVZ393247:WVZ393248 AB458783:AB458784 JN458783:JN458784 TJ458783:TJ458784 ADF458783:ADF458784 ANB458783:ANB458784 AWX458783:AWX458784 BGT458783:BGT458784 BQP458783:BQP458784 CAL458783:CAL458784 CKH458783:CKH458784 CUD458783:CUD458784 DDZ458783:DDZ458784 DNV458783:DNV458784 DXR458783:DXR458784 EHN458783:EHN458784 ERJ458783:ERJ458784 FBF458783:FBF458784 FLB458783:FLB458784 FUX458783:FUX458784 GET458783:GET458784 GOP458783:GOP458784 GYL458783:GYL458784 HIH458783:HIH458784 HSD458783:HSD458784 IBZ458783:IBZ458784 ILV458783:ILV458784 IVR458783:IVR458784 JFN458783:JFN458784 JPJ458783:JPJ458784 JZF458783:JZF458784 KJB458783:KJB458784 KSX458783:KSX458784 LCT458783:LCT458784 LMP458783:LMP458784 LWL458783:LWL458784 MGH458783:MGH458784 MQD458783:MQD458784 MZZ458783:MZZ458784 NJV458783:NJV458784 NTR458783:NTR458784 ODN458783:ODN458784 ONJ458783:ONJ458784 OXF458783:OXF458784 PHB458783:PHB458784 PQX458783:PQX458784 QAT458783:QAT458784 QKP458783:QKP458784 QUL458783:QUL458784 REH458783:REH458784 ROD458783:ROD458784 RXZ458783:RXZ458784 SHV458783:SHV458784 SRR458783:SRR458784 TBN458783:TBN458784 TLJ458783:TLJ458784 TVF458783:TVF458784 UFB458783:UFB458784 UOX458783:UOX458784 UYT458783:UYT458784 VIP458783:VIP458784 VSL458783:VSL458784 WCH458783:WCH458784 WMD458783:WMD458784 WVZ458783:WVZ458784 AB524319:AB524320 JN524319:JN524320 TJ524319:TJ524320 ADF524319:ADF524320 ANB524319:ANB524320 AWX524319:AWX524320 BGT524319:BGT524320 BQP524319:BQP524320 CAL524319:CAL524320 CKH524319:CKH524320 CUD524319:CUD524320 DDZ524319:DDZ524320 DNV524319:DNV524320 DXR524319:DXR524320 EHN524319:EHN524320 ERJ524319:ERJ524320 FBF524319:FBF524320 FLB524319:FLB524320 FUX524319:FUX524320 GET524319:GET524320 GOP524319:GOP524320 GYL524319:GYL524320 HIH524319:HIH524320 HSD524319:HSD524320 IBZ524319:IBZ524320 ILV524319:ILV524320 IVR524319:IVR524320 JFN524319:JFN524320 JPJ524319:JPJ524320 JZF524319:JZF524320 KJB524319:KJB524320 KSX524319:KSX524320 LCT524319:LCT524320 LMP524319:LMP524320 LWL524319:LWL524320 MGH524319:MGH524320 MQD524319:MQD524320 MZZ524319:MZZ524320 NJV524319:NJV524320 NTR524319:NTR524320 ODN524319:ODN524320 ONJ524319:ONJ524320 OXF524319:OXF524320 PHB524319:PHB524320 PQX524319:PQX524320 QAT524319:QAT524320 QKP524319:QKP524320 QUL524319:QUL524320 REH524319:REH524320 ROD524319:ROD524320 RXZ524319:RXZ524320 SHV524319:SHV524320 SRR524319:SRR524320 TBN524319:TBN524320 TLJ524319:TLJ524320 TVF524319:TVF524320 UFB524319:UFB524320 UOX524319:UOX524320 UYT524319:UYT524320 VIP524319:VIP524320 VSL524319:VSL524320 WCH524319:WCH524320 WMD524319:WMD524320 WVZ524319:WVZ524320 AB589855:AB589856 JN589855:JN589856 TJ589855:TJ589856 ADF589855:ADF589856 ANB589855:ANB589856 AWX589855:AWX589856 BGT589855:BGT589856 BQP589855:BQP589856 CAL589855:CAL589856 CKH589855:CKH589856 CUD589855:CUD589856 DDZ589855:DDZ589856 DNV589855:DNV589856 DXR589855:DXR589856 EHN589855:EHN589856 ERJ589855:ERJ589856 FBF589855:FBF589856 FLB589855:FLB589856 FUX589855:FUX589856 GET589855:GET589856 GOP589855:GOP589856 GYL589855:GYL589856 HIH589855:HIH589856 HSD589855:HSD589856 IBZ589855:IBZ589856 ILV589855:ILV589856 IVR589855:IVR589856 JFN589855:JFN589856 JPJ589855:JPJ589856 JZF589855:JZF589856 KJB589855:KJB589856 KSX589855:KSX589856 LCT589855:LCT589856 LMP589855:LMP589856 LWL589855:LWL589856 MGH589855:MGH589856 MQD589855:MQD589856 MZZ589855:MZZ589856 NJV589855:NJV589856 NTR589855:NTR589856 ODN589855:ODN589856 ONJ589855:ONJ589856 OXF589855:OXF589856 PHB589855:PHB589856 PQX589855:PQX589856 QAT589855:QAT589856 QKP589855:QKP589856 QUL589855:QUL589856 REH589855:REH589856 ROD589855:ROD589856 RXZ589855:RXZ589856 SHV589855:SHV589856 SRR589855:SRR589856 TBN589855:TBN589856 TLJ589855:TLJ589856 TVF589855:TVF589856 UFB589855:UFB589856 UOX589855:UOX589856 UYT589855:UYT589856 VIP589855:VIP589856 VSL589855:VSL589856 WCH589855:WCH589856 WMD589855:WMD589856 WVZ589855:WVZ589856 AB655391:AB655392 JN655391:JN655392 TJ655391:TJ655392 ADF655391:ADF655392 ANB655391:ANB655392 AWX655391:AWX655392 BGT655391:BGT655392 BQP655391:BQP655392 CAL655391:CAL655392 CKH655391:CKH655392 CUD655391:CUD655392 DDZ655391:DDZ655392 DNV655391:DNV655392 DXR655391:DXR655392 EHN655391:EHN655392 ERJ655391:ERJ655392 FBF655391:FBF655392 FLB655391:FLB655392 FUX655391:FUX655392 GET655391:GET655392 GOP655391:GOP655392 GYL655391:GYL655392 HIH655391:HIH655392 HSD655391:HSD655392 IBZ655391:IBZ655392 ILV655391:ILV655392 IVR655391:IVR655392 JFN655391:JFN655392 JPJ655391:JPJ655392 JZF655391:JZF655392 KJB655391:KJB655392 KSX655391:KSX655392 LCT655391:LCT655392 LMP655391:LMP655392 LWL655391:LWL655392 MGH655391:MGH655392 MQD655391:MQD655392 MZZ655391:MZZ655392 NJV655391:NJV655392 NTR655391:NTR655392 ODN655391:ODN655392 ONJ655391:ONJ655392 OXF655391:OXF655392 PHB655391:PHB655392 PQX655391:PQX655392 QAT655391:QAT655392 QKP655391:QKP655392 QUL655391:QUL655392 REH655391:REH655392 ROD655391:ROD655392 RXZ655391:RXZ655392 SHV655391:SHV655392 SRR655391:SRR655392 TBN655391:TBN655392 TLJ655391:TLJ655392 TVF655391:TVF655392 UFB655391:UFB655392 UOX655391:UOX655392 UYT655391:UYT655392 VIP655391:VIP655392 VSL655391:VSL655392 WCH655391:WCH655392 WMD655391:WMD655392 WVZ655391:WVZ655392 AB720927:AB720928 JN720927:JN720928 TJ720927:TJ720928 ADF720927:ADF720928 ANB720927:ANB720928 AWX720927:AWX720928 BGT720927:BGT720928 BQP720927:BQP720928 CAL720927:CAL720928 CKH720927:CKH720928 CUD720927:CUD720928 DDZ720927:DDZ720928 DNV720927:DNV720928 DXR720927:DXR720928 EHN720927:EHN720928 ERJ720927:ERJ720928 FBF720927:FBF720928 FLB720927:FLB720928 FUX720927:FUX720928 GET720927:GET720928 GOP720927:GOP720928 GYL720927:GYL720928 HIH720927:HIH720928 HSD720927:HSD720928 IBZ720927:IBZ720928 ILV720927:ILV720928 IVR720927:IVR720928 JFN720927:JFN720928 JPJ720927:JPJ720928 JZF720927:JZF720928 KJB720927:KJB720928 KSX720927:KSX720928 LCT720927:LCT720928 LMP720927:LMP720928 LWL720927:LWL720928 MGH720927:MGH720928 MQD720927:MQD720928 MZZ720927:MZZ720928 NJV720927:NJV720928 NTR720927:NTR720928 ODN720927:ODN720928 ONJ720927:ONJ720928 OXF720927:OXF720928 PHB720927:PHB720928 PQX720927:PQX720928 QAT720927:QAT720928 QKP720927:QKP720928 QUL720927:QUL720928 REH720927:REH720928 ROD720927:ROD720928 RXZ720927:RXZ720928 SHV720927:SHV720928 SRR720927:SRR720928 TBN720927:TBN720928 TLJ720927:TLJ720928 TVF720927:TVF720928 UFB720927:UFB720928 UOX720927:UOX720928 UYT720927:UYT720928 VIP720927:VIP720928 VSL720927:VSL720928 WCH720927:WCH720928 WMD720927:WMD720928 WVZ720927:WVZ720928 AB786463:AB786464 JN786463:JN786464 TJ786463:TJ786464 ADF786463:ADF786464 ANB786463:ANB786464 AWX786463:AWX786464 BGT786463:BGT786464 BQP786463:BQP786464 CAL786463:CAL786464 CKH786463:CKH786464 CUD786463:CUD786464 DDZ786463:DDZ786464 DNV786463:DNV786464 DXR786463:DXR786464 EHN786463:EHN786464 ERJ786463:ERJ786464 FBF786463:FBF786464 FLB786463:FLB786464 FUX786463:FUX786464 GET786463:GET786464 GOP786463:GOP786464 GYL786463:GYL786464 HIH786463:HIH786464 HSD786463:HSD786464 IBZ786463:IBZ786464 ILV786463:ILV786464 IVR786463:IVR786464 JFN786463:JFN786464 JPJ786463:JPJ786464 JZF786463:JZF786464 KJB786463:KJB786464 KSX786463:KSX786464 LCT786463:LCT786464 LMP786463:LMP786464 LWL786463:LWL786464 MGH786463:MGH786464 MQD786463:MQD786464 MZZ786463:MZZ786464 NJV786463:NJV786464 NTR786463:NTR786464 ODN786463:ODN786464 ONJ786463:ONJ786464 OXF786463:OXF786464 PHB786463:PHB786464 PQX786463:PQX786464 QAT786463:QAT786464 QKP786463:QKP786464 QUL786463:QUL786464 REH786463:REH786464 ROD786463:ROD786464 RXZ786463:RXZ786464 SHV786463:SHV786464 SRR786463:SRR786464 TBN786463:TBN786464 TLJ786463:TLJ786464 TVF786463:TVF786464 UFB786463:UFB786464 UOX786463:UOX786464 UYT786463:UYT786464 VIP786463:VIP786464 VSL786463:VSL786464 WCH786463:WCH786464 WMD786463:WMD786464 WVZ786463:WVZ786464 AB851999:AB852000 JN851999:JN852000 TJ851999:TJ852000 ADF851999:ADF852000 ANB851999:ANB852000 AWX851999:AWX852000 BGT851999:BGT852000 BQP851999:BQP852000 CAL851999:CAL852000 CKH851999:CKH852000 CUD851999:CUD852000 DDZ851999:DDZ852000 DNV851999:DNV852000 DXR851999:DXR852000 EHN851999:EHN852000 ERJ851999:ERJ852000 FBF851999:FBF852000 FLB851999:FLB852000 FUX851999:FUX852000 GET851999:GET852000 GOP851999:GOP852000 GYL851999:GYL852000 HIH851999:HIH852000 HSD851999:HSD852000 IBZ851999:IBZ852000 ILV851999:ILV852000 IVR851999:IVR852000 JFN851999:JFN852000 JPJ851999:JPJ852000 JZF851999:JZF852000 KJB851999:KJB852000 KSX851999:KSX852000 LCT851999:LCT852000 LMP851999:LMP852000 LWL851999:LWL852000 MGH851999:MGH852000 MQD851999:MQD852000 MZZ851999:MZZ852000 NJV851999:NJV852000 NTR851999:NTR852000 ODN851999:ODN852000 ONJ851999:ONJ852000 OXF851999:OXF852000 PHB851999:PHB852000 PQX851999:PQX852000 QAT851999:QAT852000 QKP851999:QKP852000 QUL851999:QUL852000 REH851999:REH852000 ROD851999:ROD852000 RXZ851999:RXZ852000 SHV851999:SHV852000 SRR851999:SRR852000 TBN851999:TBN852000 TLJ851999:TLJ852000 TVF851999:TVF852000 UFB851999:UFB852000 UOX851999:UOX852000 UYT851999:UYT852000 VIP851999:VIP852000 VSL851999:VSL852000 WCH851999:WCH852000 WMD851999:WMD852000 WVZ851999:WVZ852000 AB917535:AB917536 JN917535:JN917536 TJ917535:TJ917536 ADF917535:ADF917536 ANB917535:ANB917536 AWX917535:AWX917536 BGT917535:BGT917536 BQP917535:BQP917536 CAL917535:CAL917536 CKH917535:CKH917536 CUD917535:CUD917536 DDZ917535:DDZ917536 DNV917535:DNV917536 DXR917535:DXR917536 EHN917535:EHN917536 ERJ917535:ERJ917536 FBF917535:FBF917536 FLB917535:FLB917536 FUX917535:FUX917536 GET917535:GET917536 GOP917535:GOP917536 GYL917535:GYL917536 HIH917535:HIH917536 HSD917535:HSD917536 IBZ917535:IBZ917536 ILV917535:ILV917536 IVR917535:IVR917536 JFN917535:JFN917536 JPJ917535:JPJ917536 JZF917535:JZF917536 KJB917535:KJB917536 KSX917535:KSX917536 LCT917535:LCT917536 LMP917535:LMP917536 LWL917535:LWL917536 MGH917535:MGH917536 MQD917535:MQD917536 MZZ917535:MZZ917536 NJV917535:NJV917536 NTR917535:NTR917536 ODN917535:ODN917536 ONJ917535:ONJ917536 OXF917535:OXF917536 PHB917535:PHB917536 PQX917535:PQX917536 QAT917535:QAT917536 QKP917535:QKP917536 QUL917535:QUL917536 REH917535:REH917536 ROD917535:ROD917536 RXZ917535:RXZ917536 SHV917535:SHV917536 SRR917535:SRR917536 TBN917535:TBN917536 TLJ917535:TLJ917536 TVF917535:TVF917536 UFB917535:UFB917536 UOX917535:UOX917536 UYT917535:UYT917536 VIP917535:VIP917536 VSL917535:VSL917536 WCH917535:WCH917536 WMD917535:WMD917536 WVZ917535:WVZ917536 AB983071:AB983072 JN983071:JN983072 TJ983071:TJ983072 ADF983071:ADF983072 ANB983071:ANB983072 AWX983071:AWX983072 BGT983071:BGT983072 BQP983071:BQP983072 CAL983071:CAL983072 CKH983071:CKH983072 CUD983071:CUD983072 DDZ983071:DDZ983072 DNV983071:DNV983072 DXR983071:DXR983072 EHN983071:EHN983072 ERJ983071:ERJ983072 FBF983071:FBF983072 FLB983071:FLB983072 FUX983071:FUX983072 GET983071:GET983072 GOP983071:GOP983072 GYL983071:GYL983072 HIH983071:HIH983072 HSD983071:HSD983072 IBZ983071:IBZ983072 ILV983071:ILV983072 IVR983071:IVR983072 JFN983071:JFN983072 JPJ983071:JPJ983072 JZF983071:JZF983072 KJB983071:KJB983072 KSX983071:KSX983072 LCT983071:LCT983072 LMP983071:LMP983072 LWL983071:LWL983072 MGH983071:MGH983072 MQD983071:MQD983072 MZZ983071:MZZ983072 NJV983071:NJV983072 NTR983071:NTR983072 ODN983071:ODN983072 ONJ983071:ONJ983072 OXF983071:OXF983072 PHB983071:PHB983072 PQX983071:PQX983072 QAT983071:QAT983072 QKP983071:QKP983072 QUL983071:QUL983072 REH983071:REH983072 ROD983071:ROD983072 RXZ983071:RXZ983072 SHV983071:SHV983072 SRR983071:SRR983072 TBN983071:TBN983072 TLJ983071:TLJ983072 TVF983071:TVF983072 UFB983071:UFB983072 UOX983071:UOX983072 UYT983071:UYT983072 VIP983071:VIP983072 VSL983071:VSL983072 WCH983071:WCH983072 WMD983071:WMD983072 WVZ983071:WVZ983072 AD27:AD28 JZ27:JZ28 TV27:TV28 ADR27:ADR28 ANN27:ANN28 AXJ27:AXJ28 BHF27:BHF28 BRB27:BRB28 CAX27:CAX28 CKT27:CKT28 CUP27:CUP28 DEL27:DEL28 DOH27:DOH28 DYD27:DYD28 EHZ27:EHZ28 ERV27:ERV28 FBR27:FBR28 FLN27:FLN28 FVJ27:FVJ28 GFF27:GFF28 GPB27:GPB28 GYX27:GYX28 HIT27:HIT28 HSP27:HSP28 ICL27:ICL28 IMH27:IMH28 IWD27:IWD28 JFZ27:JFZ28 JPV27:JPV28 JZR27:JZR28 KJN27:KJN28 KTJ27:KTJ28 LDF27:LDF28 LNB27:LNB28 LWX27:LWX28 MGT27:MGT28 MQP27:MQP28 NAL27:NAL28 NKH27:NKH28 NUD27:NUD28 ODZ27:ODZ28 ONV27:ONV28 OXR27:OXR28 PHN27:PHN28 PRJ27:PRJ28 QBF27:QBF28 QLB27:QLB28 QUX27:QUX28 RET27:RET28 ROP27:ROP28 RYL27:RYL28 SIH27:SIH28 SSD27:SSD28 TBZ27:TBZ28 TLV27:TLV28 TVR27:TVR28 UFN27:UFN28 UPJ27:UPJ28 UZF27:UZF28 VJB27:VJB28 VSX27:VSX28 WCT27:WCT28 WMP27:WMP28 WWL27:WWL28 AB27:AB28 JX27:JX28 TT27:TT28 ADP27:ADP28 ANL27:ANL28 AXH27:AXH28 BHD27:BHD28 BQZ27:BQZ28 CAV27:CAV28 CKR27:CKR28 CUN27:CUN28 DEJ27:DEJ28 DOF27:DOF28 DYB27:DYB28 EHX27:EHX28 ERT27:ERT28 FBP27:FBP28 FLL27:FLL28 FVH27:FVH28 GFD27:GFD28 GOZ27:GOZ28 GYV27:GYV28 HIR27:HIR28 HSN27:HSN28 ICJ27:ICJ28 IMF27:IMF28 IWB27:IWB28 JFX27:JFX28 JPT27:JPT28 JZP27:JZP28 KJL27:KJL28 KTH27:KTH28 LDD27:LDD28 LMZ27:LMZ28 LWV27:LWV28 MGR27:MGR28 MQN27:MQN28 NAJ27:NAJ28 NKF27:NKF28 NUB27:NUB28 ODX27:ODX28 ONT27:ONT28 OXP27:OXP28 PHL27:PHL28 PRH27:PRH28 QBD27:QBD28 QKZ27:QKZ28 QUV27:QUV28 RER27:RER28 RON27:RON28 RYJ27:RYJ28 SIF27:SIF28 SSB27:SSB28 TBX27:TBX28 TLT27:TLT28 TVP27:TVP28 UFL27:UFL28 UPH27:UPH28 UZD27:UZD28 VIZ27:VIZ28 VSV27:VSV28 WCR27:WCR28 WMN27:WMN28 WWJ27:WWJ28 AD31:AD32 JZ31:JZ32 TV31:TV32 ADR31:ADR32 ANN31:ANN32 AXJ31:AXJ32 BHF31:BHF32 BRB31:BRB32 CAX31:CAX32 CKT31:CKT32 CUP31:CUP32 DEL31:DEL32 DOH31:DOH32 DYD31:DYD32 EHZ31:EHZ32 ERV31:ERV32 FBR31:FBR32 FLN31:FLN32 FVJ31:FVJ32 GFF31:GFF32 GPB31:GPB32 GYX31:GYX32 HIT31:HIT32 HSP31:HSP32 ICL31:ICL32 IMH31:IMH32 IWD31:IWD32 JFZ31:JFZ32 JPV31:JPV32 JZR31:JZR32 KJN31:KJN32 KTJ31:KTJ32 LDF31:LDF32 LNB31:LNB32 LWX31:LWX32 MGT31:MGT32 MQP31:MQP32 NAL31:NAL32 NKH31:NKH32 NUD31:NUD32 ODZ31:ODZ32 ONV31:ONV32 OXR31:OXR32 PHN31:PHN32 PRJ31:PRJ32 QBF31:QBF32 QLB31:QLB32 QUX31:QUX32 RET31:RET32 ROP31:ROP32 RYL31:RYL32 SIH31:SIH32 SSD31:SSD32 TBZ31:TBZ32 TLV31:TLV32 TVR31:TVR32 UFN31:UFN32 UPJ31:UPJ32 UZF31:UZF32 VJB31:VJB32 VSX31:VSX32 WCT31:WCT32 WMP31:WMP32 WWL31:WWL32 AB31:AB32 JX31:JX32 TT31:TT32 ADP31:ADP32 ANL31:ANL32 AXH31:AXH32 BHD31:BHD32 BQZ31:BQZ32 CAV31:CAV32 CKR31:CKR32 CUN31:CUN32 DEJ31:DEJ32 DOF31:DOF32 DYB31:DYB32 EHX31:EHX32 ERT31:ERT32 FBP31:FBP32 FLL31:FLL32 FVH31:FVH32 GFD31:GFD32 GOZ31:GOZ32 GYV31:GYV32 HIR31:HIR32 HSN31:HSN32 ICJ31:ICJ32 IMF31:IMF32 IWB31:IWB32 JFX31:JFX32 JPT31:JPT32 JZP31:JZP32 KJL31:KJL32 KTH31:KTH32 LDD31:LDD32 LMZ31:LMZ32 LWV31:LWV32 MGR31:MGR32 MQN31:MQN32 NAJ31:NAJ32 NKF31:NKF32 NUB31:NUB32 ODX31:ODX32 ONT31:ONT32 OXP31:OXP32 PHL31:PHL32 PRH31:PRH32 QBD31:QBD32 QKZ31:QKZ32 QUV31:QUV32 RER31:RER32 RON31:RON32 RYJ31:RYJ32 SIF31:SIF32 SSB31:SSB32 TBX31:TBX32 TLT31:TLT32 TVP31:TVP32 UFL31:UFL32 UPH31:UPH32 UZD31:UZD32 VIZ31:VIZ32 VSV31:VSV32 WCR31:WCR32 WMN31:WMN32 WWJ31:WWJ32 AD35:AD36 JZ35:JZ36 TV35:TV36 ADR35:ADR36 ANN35:ANN36 AXJ35:AXJ36 BHF35:BHF36 BRB35:BRB36 CAX35:CAX36 CKT35:CKT36 CUP35:CUP36 DEL35:DEL36 DOH35:DOH36 DYD35:DYD36 EHZ35:EHZ36 ERV35:ERV36 FBR35:FBR36 FLN35:FLN36 FVJ35:FVJ36 GFF35:GFF36 GPB35:GPB36 GYX35:GYX36 HIT35:HIT36 HSP35:HSP36 ICL35:ICL36 IMH35:IMH36 IWD35:IWD36 JFZ35:JFZ36 JPV35:JPV36 JZR35:JZR36 KJN35:KJN36 KTJ35:KTJ36 LDF35:LDF36 LNB35:LNB36 LWX35:LWX36 MGT35:MGT36 MQP35:MQP36 NAL35:NAL36 NKH35:NKH36 NUD35:NUD36 ODZ35:ODZ36 ONV35:ONV36 OXR35:OXR36 PHN35:PHN36 PRJ35:PRJ36 QBF35:QBF36 QLB35:QLB36 QUX35:QUX36 RET35:RET36 ROP35:ROP36 RYL35:RYL36 SIH35:SIH36 SSD35:SSD36 TBZ35:TBZ36 TLV35:TLV36 TVR35:TVR36 UFN35:UFN36 UPJ35:UPJ36 UZF35:UZF36 VJB35:VJB36 VSX35:VSX36 WCT35:WCT36 WMP35:WMP36 WWL35:WWL36 AB35:AB36 JX35:JX36 TT35:TT36 ADP35:ADP36 ANL35:ANL36 AXH35:AXH36 BHD35:BHD36 BQZ35:BQZ36 CAV35:CAV36 CKR35:CKR36 CUN35:CUN36 DEJ35:DEJ36 DOF35:DOF36 DYB35:DYB36 EHX35:EHX36 ERT35:ERT36 FBP35:FBP36 FLL35:FLL36 FVH35:FVH36 GFD35:GFD36 GOZ35:GOZ36 GYV35:GYV36 HIR35:HIR36 HSN35:HSN36 ICJ35:ICJ36 IMF35:IMF36 IWB35:IWB36 JFX35:JFX36 JPT35:JPT36 JZP35:JZP36 KJL35:KJL36 KTH35:KTH36 LDD35:LDD36 LMZ35:LMZ36 LWV35:LWV36 MGR35:MGR36 MQN35:MQN36 NAJ35:NAJ36 NKF35:NKF36 NUB35:NUB36 ODX35:ODX36 ONT35:ONT36 OXP35:OXP36 PHL35:PHL36 PRH35:PRH36 QBD35:QBD36 QKZ35:QKZ36 QUV35:QUV36 RER35:RER36 RON35:RON36 RYJ35:RYJ36 SIF35:SIF36 SSB35:SSB36 TBX35:TBX36 TLT35:TLT36 TVP35:TVP36 UFL35:UFL36 UPH35:UPH36 UZD35:UZD36 VIZ35:VIZ36 VSV35:VSV36 WCR35:WCR36 WMN35:WMN36 WWJ35:WWJ36"/>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67 IY65567 SU65567 ACQ65567 AMM65567 AWI65567 BGE65567 BQA65567 BZW65567 CJS65567 CTO65567 DDK65567 DNG65567 DXC65567 EGY65567 EQU65567 FAQ65567 FKM65567 FUI65567 GEE65567 GOA65567 GXW65567 HHS65567 HRO65567 IBK65567 ILG65567 IVC65567 JEY65567 JOU65567 JYQ65567 KIM65567 KSI65567 LCE65567 LMA65567 LVW65567 MFS65567 MPO65567 MZK65567 NJG65567 NTC65567 OCY65567 OMU65567 OWQ65567 PGM65567 PQI65567 QAE65567 QKA65567 QTW65567 RDS65567 RNO65567 RXK65567 SHG65567 SRC65567 TAY65567 TKU65567 TUQ65567 UEM65567 UOI65567 UYE65567 VIA65567 VRW65567 WBS65567 WLO65567 WVK65567 M131103 IY131103 SU131103 ACQ131103 AMM131103 AWI131103 BGE131103 BQA131103 BZW131103 CJS131103 CTO131103 DDK131103 DNG131103 DXC131103 EGY131103 EQU131103 FAQ131103 FKM131103 FUI131103 GEE131103 GOA131103 GXW131103 HHS131103 HRO131103 IBK131103 ILG131103 IVC131103 JEY131103 JOU131103 JYQ131103 KIM131103 KSI131103 LCE131103 LMA131103 LVW131103 MFS131103 MPO131103 MZK131103 NJG131103 NTC131103 OCY131103 OMU131103 OWQ131103 PGM131103 PQI131103 QAE131103 QKA131103 QTW131103 RDS131103 RNO131103 RXK131103 SHG131103 SRC131103 TAY131103 TKU131103 TUQ131103 UEM131103 UOI131103 UYE131103 VIA131103 VRW131103 WBS131103 WLO131103 WVK131103 M196639 IY196639 SU196639 ACQ196639 AMM196639 AWI196639 BGE196639 BQA196639 BZW196639 CJS196639 CTO196639 DDK196639 DNG196639 DXC196639 EGY196639 EQU196639 FAQ196639 FKM196639 FUI196639 GEE196639 GOA196639 GXW196639 HHS196639 HRO196639 IBK196639 ILG196639 IVC196639 JEY196639 JOU196639 JYQ196639 KIM196639 KSI196639 LCE196639 LMA196639 LVW196639 MFS196639 MPO196639 MZK196639 NJG196639 NTC196639 OCY196639 OMU196639 OWQ196639 PGM196639 PQI196639 QAE196639 QKA196639 QTW196639 RDS196639 RNO196639 RXK196639 SHG196639 SRC196639 TAY196639 TKU196639 TUQ196639 UEM196639 UOI196639 UYE196639 VIA196639 VRW196639 WBS196639 WLO196639 WVK196639 M262175 IY262175 SU262175 ACQ262175 AMM262175 AWI262175 BGE262175 BQA262175 BZW262175 CJS262175 CTO262175 DDK262175 DNG262175 DXC262175 EGY262175 EQU262175 FAQ262175 FKM262175 FUI262175 GEE262175 GOA262175 GXW262175 HHS262175 HRO262175 IBK262175 ILG262175 IVC262175 JEY262175 JOU262175 JYQ262175 KIM262175 KSI262175 LCE262175 LMA262175 LVW262175 MFS262175 MPO262175 MZK262175 NJG262175 NTC262175 OCY262175 OMU262175 OWQ262175 PGM262175 PQI262175 QAE262175 QKA262175 QTW262175 RDS262175 RNO262175 RXK262175 SHG262175 SRC262175 TAY262175 TKU262175 TUQ262175 UEM262175 UOI262175 UYE262175 VIA262175 VRW262175 WBS262175 WLO262175 WVK262175 M327711 IY327711 SU327711 ACQ327711 AMM327711 AWI327711 BGE327711 BQA327711 BZW327711 CJS327711 CTO327711 DDK327711 DNG327711 DXC327711 EGY327711 EQU327711 FAQ327711 FKM327711 FUI327711 GEE327711 GOA327711 GXW327711 HHS327711 HRO327711 IBK327711 ILG327711 IVC327711 JEY327711 JOU327711 JYQ327711 KIM327711 KSI327711 LCE327711 LMA327711 LVW327711 MFS327711 MPO327711 MZK327711 NJG327711 NTC327711 OCY327711 OMU327711 OWQ327711 PGM327711 PQI327711 QAE327711 QKA327711 QTW327711 RDS327711 RNO327711 RXK327711 SHG327711 SRC327711 TAY327711 TKU327711 TUQ327711 UEM327711 UOI327711 UYE327711 VIA327711 VRW327711 WBS327711 WLO327711 WVK327711 M393247 IY393247 SU393247 ACQ393247 AMM393247 AWI393247 BGE393247 BQA393247 BZW393247 CJS393247 CTO393247 DDK393247 DNG393247 DXC393247 EGY393247 EQU393247 FAQ393247 FKM393247 FUI393247 GEE393247 GOA393247 GXW393247 HHS393247 HRO393247 IBK393247 ILG393247 IVC393247 JEY393247 JOU393247 JYQ393247 KIM393247 KSI393247 LCE393247 LMA393247 LVW393247 MFS393247 MPO393247 MZK393247 NJG393247 NTC393247 OCY393247 OMU393247 OWQ393247 PGM393247 PQI393247 QAE393247 QKA393247 QTW393247 RDS393247 RNO393247 RXK393247 SHG393247 SRC393247 TAY393247 TKU393247 TUQ393247 UEM393247 UOI393247 UYE393247 VIA393247 VRW393247 WBS393247 WLO393247 WVK393247 M458783 IY458783 SU458783 ACQ458783 AMM458783 AWI458783 BGE458783 BQA458783 BZW458783 CJS458783 CTO458783 DDK458783 DNG458783 DXC458783 EGY458783 EQU458783 FAQ458783 FKM458783 FUI458783 GEE458783 GOA458783 GXW458783 HHS458783 HRO458783 IBK458783 ILG458783 IVC458783 JEY458783 JOU458783 JYQ458783 KIM458783 KSI458783 LCE458783 LMA458783 LVW458783 MFS458783 MPO458783 MZK458783 NJG458783 NTC458783 OCY458783 OMU458783 OWQ458783 PGM458783 PQI458783 QAE458783 QKA458783 QTW458783 RDS458783 RNO458783 RXK458783 SHG458783 SRC458783 TAY458783 TKU458783 TUQ458783 UEM458783 UOI458783 UYE458783 VIA458783 VRW458783 WBS458783 WLO458783 WVK458783 M524319 IY524319 SU524319 ACQ524319 AMM524319 AWI524319 BGE524319 BQA524319 BZW524319 CJS524319 CTO524319 DDK524319 DNG524319 DXC524319 EGY524319 EQU524319 FAQ524319 FKM524319 FUI524319 GEE524319 GOA524319 GXW524319 HHS524319 HRO524319 IBK524319 ILG524319 IVC524319 JEY524319 JOU524319 JYQ524319 KIM524319 KSI524319 LCE524319 LMA524319 LVW524319 MFS524319 MPO524319 MZK524319 NJG524319 NTC524319 OCY524319 OMU524319 OWQ524319 PGM524319 PQI524319 QAE524319 QKA524319 QTW524319 RDS524319 RNO524319 RXK524319 SHG524319 SRC524319 TAY524319 TKU524319 TUQ524319 UEM524319 UOI524319 UYE524319 VIA524319 VRW524319 WBS524319 WLO524319 WVK524319 M589855 IY589855 SU589855 ACQ589855 AMM589855 AWI589855 BGE589855 BQA589855 BZW589855 CJS589855 CTO589855 DDK589855 DNG589855 DXC589855 EGY589855 EQU589855 FAQ589855 FKM589855 FUI589855 GEE589855 GOA589855 GXW589855 HHS589855 HRO589855 IBK589855 ILG589855 IVC589855 JEY589855 JOU589855 JYQ589855 KIM589855 KSI589855 LCE589855 LMA589855 LVW589855 MFS589855 MPO589855 MZK589855 NJG589855 NTC589855 OCY589855 OMU589855 OWQ589855 PGM589855 PQI589855 QAE589855 QKA589855 QTW589855 RDS589855 RNO589855 RXK589855 SHG589855 SRC589855 TAY589855 TKU589855 TUQ589855 UEM589855 UOI589855 UYE589855 VIA589855 VRW589855 WBS589855 WLO589855 WVK589855 M655391 IY655391 SU655391 ACQ655391 AMM655391 AWI655391 BGE655391 BQA655391 BZW655391 CJS655391 CTO655391 DDK655391 DNG655391 DXC655391 EGY655391 EQU655391 FAQ655391 FKM655391 FUI655391 GEE655391 GOA655391 GXW655391 HHS655391 HRO655391 IBK655391 ILG655391 IVC655391 JEY655391 JOU655391 JYQ655391 KIM655391 KSI655391 LCE655391 LMA655391 LVW655391 MFS655391 MPO655391 MZK655391 NJG655391 NTC655391 OCY655391 OMU655391 OWQ655391 PGM655391 PQI655391 QAE655391 QKA655391 QTW655391 RDS655391 RNO655391 RXK655391 SHG655391 SRC655391 TAY655391 TKU655391 TUQ655391 UEM655391 UOI655391 UYE655391 VIA655391 VRW655391 WBS655391 WLO655391 WVK655391 M720927 IY720927 SU720927 ACQ720927 AMM720927 AWI720927 BGE720927 BQA720927 BZW720927 CJS720927 CTO720927 DDK720927 DNG720927 DXC720927 EGY720927 EQU720927 FAQ720927 FKM720927 FUI720927 GEE720927 GOA720927 GXW720927 HHS720927 HRO720927 IBK720927 ILG720927 IVC720927 JEY720927 JOU720927 JYQ720927 KIM720927 KSI720927 LCE720927 LMA720927 LVW720927 MFS720927 MPO720927 MZK720927 NJG720927 NTC720927 OCY720927 OMU720927 OWQ720927 PGM720927 PQI720927 QAE720927 QKA720927 QTW720927 RDS720927 RNO720927 RXK720927 SHG720927 SRC720927 TAY720927 TKU720927 TUQ720927 UEM720927 UOI720927 UYE720927 VIA720927 VRW720927 WBS720927 WLO720927 WVK720927 M786463 IY786463 SU786463 ACQ786463 AMM786463 AWI786463 BGE786463 BQA786463 BZW786463 CJS786463 CTO786463 DDK786463 DNG786463 DXC786463 EGY786463 EQU786463 FAQ786463 FKM786463 FUI786463 GEE786463 GOA786463 GXW786463 HHS786463 HRO786463 IBK786463 ILG786463 IVC786463 JEY786463 JOU786463 JYQ786463 KIM786463 KSI786463 LCE786463 LMA786463 LVW786463 MFS786463 MPO786463 MZK786463 NJG786463 NTC786463 OCY786463 OMU786463 OWQ786463 PGM786463 PQI786463 QAE786463 QKA786463 QTW786463 RDS786463 RNO786463 RXK786463 SHG786463 SRC786463 TAY786463 TKU786463 TUQ786463 UEM786463 UOI786463 UYE786463 VIA786463 VRW786463 WBS786463 WLO786463 WVK786463 M851999 IY851999 SU851999 ACQ851999 AMM851999 AWI851999 BGE851999 BQA851999 BZW851999 CJS851999 CTO851999 DDK851999 DNG851999 DXC851999 EGY851999 EQU851999 FAQ851999 FKM851999 FUI851999 GEE851999 GOA851999 GXW851999 HHS851999 HRO851999 IBK851999 ILG851999 IVC851999 JEY851999 JOU851999 JYQ851999 KIM851999 KSI851999 LCE851999 LMA851999 LVW851999 MFS851999 MPO851999 MZK851999 NJG851999 NTC851999 OCY851999 OMU851999 OWQ851999 PGM851999 PQI851999 QAE851999 QKA851999 QTW851999 RDS851999 RNO851999 RXK851999 SHG851999 SRC851999 TAY851999 TKU851999 TUQ851999 UEM851999 UOI851999 UYE851999 VIA851999 VRW851999 WBS851999 WLO851999 WVK851999 M917535 IY917535 SU917535 ACQ917535 AMM917535 AWI917535 BGE917535 BQA917535 BZW917535 CJS917535 CTO917535 DDK917535 DNG917535 DXC917535 EGY917535 EQU917535 FAQ917535 FKM917535 FUI917535 GEE917535 GOA917535 GXW917535 HHS917535 HRO917535 IBK917535 ILG917535 IVC917535 JEY917535 JOU917535 JYQ917535 KIM917535 KSI917535 LCE917535 LMA917535 LVW917535 MFS917535 MPO917535 MZK917535 NJG917535 NTC917535 OCY917535 OMU917535 OWQ917535 PGM917535 PQI917535 QAE917535 QKA917535 QTW917535 RDS917535 RNO917535 RXK917535 SHG917535 SRC917535 TAY917535 TKU917535 TUQ917535 UEM917535 UOI917535 UYE917535 VIA917535 VRW917535 WBS917535 WLO917535 WVK917535 M983071 IY983071 SU983071 ACQ983071 AMM983071 AWI983071 BGE983071 BQA983071 BZW983071 CJS983071 CTO983071 DDK983071 DNG983071 DXC983071 EGY983071 EQU983071 FAQ983071 FKM983071 FUI983071 GEE983071 GOA983071 GXW983071 HHS983071 HRO983071 IBK983071 ILG983071 IVC983071 JEY983071 JOU983071 JYQ983071 KIM983071 KSI983071 LCE983071 LMA983071 LVW983071 MFS983071 MPO983071 MZK983071 NJG983071 NTC983071 OCY983071 OMU983071 OWQ983071 PGM983071 PQI983071 QAE983071 QKA983071 QTW983071 RDS983071 RNO983071 RXK983071 SHG983071 SRC983071 TAY983071 TKU983071 TUQ983071 UEM983071 UOI983071 UYE983071 VIA983071 VRW983071 WBS983071 WLO983071 WVK983071 M2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WVU27 M31 JI31 TE31 ADA31 AMW31 AWS31 BGO31 BQK31 CAG31 CKC31 CTY31 DDU31 DNQ31 DXM31 EHI31 ERE31 FBA31 FKW31 FUS31 GEO31 GOK31 GYG31 HIC31 HRY31 IBU31 ILQ31 IVM31 JFI31 JPE31 JZA31 KIW31 KSS31 LCO31 LMK31 LWG31 MGC31 MPY31 MZU31 NJQ31 NTM31 ODI31 ONE31 OXA31 PGW31 PQS31 QAO31 QKK31 QUG31 REC31 RNY31 RXU31 SHQ31 SRM31 TBI31 TLE31 TVA31 UEW31 UOS31 UYO31 VIK31 VSG31 WCC31 WLY31 WVU31 M35 JI35 TE35 ADA35 AMW35 AWS35 BGO35 BQK35 CAG35 CKC35 CTY35 DDU35 DNQ35 DXM35 EHI35 ERE35 FBA35 FKW35 FUS35 GEO35 GOK35 GYG35 HIC35 HRY35 IBU35 ILQ35 IVM35 JFI35 JPE35 JZA35 KIW35 KSS35 LCO35 LMK35 LWG35 MGC35 MPY35 MZU35 NJQ35 NTM35 ODI35 ONE35 OXA35 PGW35 PQS35 QAO35 QKK35 QUG35 REC35 RNY35 RXU35 SHQ35 SRM35 TBI35 TLE35 TVA35 UEW35 UOS35 UYO35 VIK35 VSG35 WCC35 WLY35 WVU35">
      <formula1>900</formula1>
    </dataValidation>
    <dataValidation allowBlank="1" promptTitle="checkPeriodRange" sqref="WVY983072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8 JM65568 TI65568 ADE65568 ANA65568 AWW65568 BGS65568 BQO65568 CAK65568 CKG65568 CUC65568 DDY65568 DNU65568 DXQ65568 EHM65568 ERI65568 FBE65568 FLA65568 FUW65568 GES65568 GOO65568 GYK65568 HIG65568 HSC65568 IBY65568 ILU65568 IVQ65568 JFM65568 JPI65568 JZE65568 KJA65568 KSW65568 LCS65568 LMO65568 LWK65568 MGG65568 MQC65568 MZY65568 NJU65568 NTQ65568 ODM65568 ONI65568 OXE65568 PHA65568 PQW65568 QAS65568 QKO65568 QUK65568 REG65568 ROC65568 RXY65568 SHU65568 SRQ65568 TBM65568 TLI65568 TVE65568 UFA65568 UOW65568 UYS65568 VIO65568 VSK65568 WCG65568 WMC65568 WVY65568 AA131104 JM131104 TI131104 ADE131104 ANA131104 AWW131104 BGS131104 BQO131104 CAK131104 CKG131104 CUC131104 DDY131104 DNU131104 DXQ131104 EHM131104 ERI131104 FBE131104 FLA131104 FUW131104 GES131104 GOO131104 GYK131104 HIG131104 HSC131104 IBY131104 ILU131104 IVQ131104 JFM131104 JPI131104 JZE131104 KJA131104 KSW131104 LCS131104 LMO131104 LWK131104 MGG131104 MQC131104 MZY131104 NJU131104 NTQ131104 ODM131104 ONI131104 OXE131104 PHA131104 PQW131104 QAS131104 QKO131104 QUK131104 REG131104 ROC131104 RXY131104 SHU131104 SRQ131104 TBM131104 TLI131104 TVE131104 UFA131104 UOW131104 UYS131104 VIO131104 VSK131104 WCG131104 WMC131104 WVY131104 AA196640 JM196640 TI196640 ADE196640 ANA196640 AWW196640 BGS196640 BQO196640 CAK196640 CKG196640 CUC196640 DDY196640 DNU196640 DXQ196640 EHM196640 ERI196640 FBE196640 FLA196640 FUW196640 GES196640 GOO196640 GYK196640 HIG196640 HSC196640 IBY196640 ILU196640 IVQ196640 JFM196640 JPI196640 JZE196640 KJA196640 KSW196640 LCS196640 LMO196640 LWK196640 MGG196640 MQC196640 MZY196640 NJU196640 NTQ196640 ODM196640 ONI196640 OXE196640 PHA196640 PQW196640 QAS196640 QKO196640 QUK196640 REG196640 ROC196640 RXY196640 SHU196640 SRQ196640 TBM196640 TLI196640 TVE196640 UFA196640 UOW196640 UYS196640 VIO196640 VSK196640 WCG196640 WMC196640 WVY196640 AA262176 JM262176 TI262176 ADE262176 ANA262176 AWW262176 BGS262176 BQO262176 CAK262176 CKG262176 CUC262176 DDY262176 DNU262176 DXQ262176 EHM262176 ERI262176 FBE262176 FLA262176 FUW262176 GES262176 GOO262176 GYK262176 HIG262176 HSC262176 IBY262176 ILU262176 IVQ262176 JFM262176 JPI262176 JZE262176 KJA262176 KSW262176 LCS262176 LMO262176 LWK262176 MGG262176 MQC262176 MZY262176 NJU262176 NTQ262176 ODM262176 ONI262176 OXE262176 PHA262176 PQW262176 QAS262176 QKO262176 QUK262176 REG262176 ROC262176 RXY262176 SHU262176 SRQ262176 TBM262176 TLI262176 TVE262176 UFA262176 UOW262176 UYS262176 VIO262176 VSK262176 WCG262176 WMC262176 WVY262176 AA327712 JM327712 TI327712 ADE327712 ANA327712 AWW327712 BGS327712 BQO327712 CAK327712 CKG327712 CUC327712 DDY327712 DNU327712 DXQ327712 EHM327712 ERI327712 FBE327712 FLA327712 FUW327712 GES327712 GOO327712 GYK327712 HIG327712 HSC327712 IBY327712 ILU327712 IVQ327712 JFM327712 JPI327712 JZE327712 KJA327712 KSW327712 LCS327712 LMO327712 LWK327712 MGG327712 MQC327712 MZY327712 NJU327712 NTQ327712 ODM327712 ONI327712 OXE327712 PHA327712 PQW327712 QAS327712 QKO327712 QUK327712 REG327712 ROC327712 RXY327712 SHU327712 SRQ327712 TBM327712 TLI327712 TVE327712 UFA327712 UOW327712 UYS327712 VIO327712 VSK327712 WCG327712 WMC327712 WVY327712 AA393248 JM393248 TI393248 ADE393248 ANA393248 AWW393248 BGS393248 BQO393248 CAK393248 CKG393248 CUC393248 DDY393248 DNU393248 DXQ393248 EHM393248 ERI393248 FBE393248 FLA393248 FUW393248 GES393248 GOO393248 GYK393248 HIG393248 HSC393248 IBY393248 ILU393248 IVQ393248 JFM393248 JPI393248 JZE393248 KJA393248 KSW393248 LCS393248 LMO393248 LWK393248 MGG393248 MQC393248 MZY393248 NJU393248 NTQ393248 ODM393248 ONI393248 OXE393248 PHA393248 PQW393248 QAS393248 QKO393248 QUK393248 REG393248 ROC393248 RXY393248 SHU393248 SRQ393248 TBM393248 TLI393248 TVE393248 UFA393248 UOW393248 UYS393248 VIO393248 VSK393248 WCG393248 WMC393248 WVY393248 AA458784 JM458784 TI458784 ADE458784 ANA458784 AWW458784 BGS458784 BQO458784 CAK458784 CKG458784 CUC458784 DDY458784 DNU458784 DXQ458784 EHM458784 ERI458784 FBE458784 FLA458784 FUW458784 GES458784 GOO458784 GYK458784 HIG458784 HSC458784 IBY458784 ILU458784 IVQ458784 JFM458784 JPI458784 JZE458784 KJA458784 KSW458784 LCS458784 LMO458784 LWK458784 MGG458784 MQC458784 MZY458784 NJU458784 NTQ458784 ODM458784 ONI458784 OXE458784 PHA458784 PQW458784 QAS458784 QKO458784 QUK458784 REG458784 ROC458784 RXY458784 SHU458784 SRQ458784 TBM458784 TLI458784 TVE458784 UFA458784 UOW458784 UYS458784 VIO458784 VSK458784 WCG458784 WMC458784 WVY458784 AA524320 JM524320 TI524320 ADE524320 ANA524320 AWW524320 BGS524320 BQO524320 CAK524320 CKG524320 CUC524320 DDY524320 DNU524320 DXQ524320 EHM524320 ERI524320 FBE524320 FLA524320 FUW524320 GES524320 GOO524320 GYK524320 HIG524320 HSC524320 IBY524320 ILU524320 IVQ524320 JFM524320 JPI524320 JZE524320 KJA524320 KSW524320 LCS524320 LMO524320 LWK524320 MGG524320 MQC524320 MZY524320 NJU524320 NTQ524320 ODM524320 ONI524320 OXE524320 PHA524320 PQW524320 QAS524320 QKO524320 QUK524320 REG524320 ROC524320 RXY524320 SHU524320 SRQ524320 TBM524320 TLI524320 TVE524320 UFA524320 UOW524320 UYS524320 VIO524320 VSK524320 WCG524320 WMC524320 WVY524320 AA589856 JM589856 TI589856 ADE589856 ANA589856 AWW589856 BGS589856 BQO589856 CAK589856 CKG589856 CUC589856 DDY589856 DNU589856 DXQ589856 EHM589856 ERI589856 FBE589856 FLA589856 FUW589856 GES589856 GOO589856 GYK589856 HIG589856 HSC589856 IBY589856 ILU589856 IVQ589856 JFM589856 JPI589856 JZE589856 KJA589856 KSW589856 LCS589856 LMO589856 LWK589856 MGG589856 MQC589856 MZY589856 NJU589856 NTQ589856 ODM589856 ONI589856 OXE589856 PHA589856 PQW589856 QAS589856 QKO589856 QUK589856 REG589856 ROC589856 RXY589856 SHU589856 SRQ589856 TBM589856 TLI589856 TVE589856 UFA589856 UOW589856 UYS589856 VIO589856 VSK589856 WCG589856 WMC589856 WVY589856 AA655392 JM655392 TI655392 ADE655392 ANA655392 AWW655392 BGS655392 BQO655392 CAK655392 CKG655392 CUC655392 DDY655392 DNU655392 DXQ655392 EHM655392 ERI655392 FBE655392 FLA655392 FUW655392 GES655392 GOO655392 GYK655392 HIG655392 HSC655392 IBY655392 ILU655392 IVQ655392 JFM655392 JPI655392 JZE655392 KJA655392 KSW655392 LCS655392 LMO655392 LWK655392 MGG655392 MQC655392 MZY655392 NJU655392 NTQ655392 ODM655392 ONI655392 OXE655392 PHA655392 PQW655392 QAS655392 QKO655392 QUK655392 REG655392 ROC655392 RXY655392 SHU655392 SRQ655392 TBM655392 TLI655392 TVE655392 UFA655392 UOW655392 UYS655392 VIO655392 VSK655392 WCG655392 WMC655392 WVY655392 AA720928 JM720928 TI720928 ADE720928 ANA720928 AWW720928 BGS720928 BQO720928 CAK720928 CKG720928 CUC720928 DDY720928 DNU720928 DXQ720928 EHM720928 ERI720928 FBE720928 FLA720928 FUW720928 GES720928 GOO720928 GYK720928 HIG720928 HSC720928 IBY720928 ILU720928 IVQ720928 JFM720928 JPI720928 JZE720928 KJA720928 KSW720928 LCS720928 LMO720928 LWK720928 MGG720928 MQC720928 MZY720928 NJU720928 NTQ720928 ODM720928 ONI720928 OXE720928 PHA720928 PQW720928 QAS720928 QKO720928 QUK720928 REG720928 ROC720928 RXY720928 SHU720928 SRQ720928 TBM720928 TLI720928 TVE720928 UFA720928 UOW720928 UYS720928 VIO720928 VSK720928 WCG720928 WMC720928 WVY720928 AA786464 JM786464 TI786464 ADE786464 ANA786464 AWW786464 BGS786464 BQO786464 CAK786464 CKG786464 CUC786464 DDY786464 DNU786464 DXQ786464 EHM786464 ERI786464 FBE786464 FLA786464 FUW786464 GES786464 GOO786464 GYK786464 HIG786464 HSC786464 IBY786464 ILU786464 IVQ786464 JFM786464 JPI786464 JZE786464 KJA786464 KSW786464 LCS786464 LMO786464 LWK786464 MGG786464 MQC786464 MZY786464 NJU786464 NTQ786464 ODM786464 ONI786464 OXE786464 PHA786464 PQW786464 QAS786464 QKO786464 QUK786464 REG786464 ROC786464 RXY786464 SHU786464 SRQ786464 TBM786464 TLI786464 TVE786464 UFA786464 UOW786464 UYS786464 VIO786464 VSK786464 WCG786464 WMC786464 WVY786464 AA852000 JM852000 TI852000 ADE852000 ANA852000 AWW852000 BGS852000 BQO852000 CAK852000 CKG852000 CUC852000 DDY852000 DNU852000 DXQ852000 EHM852000 ERI852000 FBE852000 FLA852000 FUW852000 GES852000 GOO852000 GYK852000 HIG852000 HSC852000 IBY852000 ILU852000 IVQ852000 JFM852000 JPI852000 JZE852000 KJA852000 KSW852000 LCS852000 LMO852000 LWK852000 MGG852000 MQC852000 MZY852000 NJU852000 NTQ852000 ODM852000 ONI852000 OXE852000 PHA852000 PQW852000 QAS852000 QKO852000 QUK852000 REG852000 ROC852000 RXY852000 SHU852000 SRQ852000 TBM852000 TLI852000 TVE852000 UFA852000 UOW852000 UYS852000 VIO852000 VSK852000 WCG852000 WMC852000 WVY852000 AA917536 JM917536 TI917536 ADE917536 ANA917536 AWW917536 BGS917536 BQO917536 CAK917536 CKG917536 CUC917536 DDY917536 DNU917536 DXQ917536 EHM917536 ERI917536 FBE917536 FLA917536 FUW917536 GES917536 GOO917536 GYK917536 HIG917536 HSC917536 IBY917536 ILU917536 IVQ917536 JFM917536 JPI917536 JZE917536 KJA917536 KSW917536 LCS917536 LMO917536 LWK917536 MGG917536 MQC917536 MZY917536 NJU917536 NTQ917536 ODM917536 ONI917536 OXE917536 PHA917536 PQW917536 QAS917536 QKO917536 QUK917536 REG917536 ROC917536 RXY917536 SHU917536 SRQ917536 TBM917536 TLI917536 TVE917536 UFA917536 UOW917536 UYS917536 VIO917536 VSK917536 WCG917536 WMC917536 WVY917536 AA983072 JM983072 TI983072 ADE983072 ANA983072 AWW983072 BGS983072 BQO983072 CAK983072 CKG983072 CUC983072 DDY983072 DNU983072 DXQ983072 EHM983072 ERI983072 FBE983072 FLA983072 FUW983072 GES983072 GOO983072 GYK983072 HIG983072 HSC983072 IBY983072 ILU983072 IVQ983072 JFM983072 JPI983072 JZE983072 KJA983072 KSW983072 LCS983072 LMO983072 LWK983072 MGG983072 MQC983072 MZY983072 NJU983072 NTQ983072 ODM983072 ONI983072 OXE983072 PHA983072 PQW983072 QAS983072 QKO983072 QUK983072 REG983072 ROC983072 RXY983072 SHU983072 SRQ983072 TBM983072 TLI983072 TVE983072 UFA983072 UOW983072 UYS983072 VIO983072 VSK983072 WCG983072 WMC983072 JW28 TS28 ADO28 ANK28 AXG28 BHC28 BQY28 CAU28 CKQ28 CUM28 DEI28 DOE28 DYA28 EHW28 ERS28 FBO28 FLK28 FVG28 GFC28 GOY28 GYU28 HIQ28 HSM28 ICI28 IME28 IWA28 JFW28 JPS28 JZO28 KJK28 KTG28 LDC28 LMY28 LWU28 MGQ28 MQM28 NAI28 NKE28 NUA28 ODW28 ONS28 OXO28 PHK28 PRG28 QBC28 QKY28 QUU28 REQ28 ROM28 RYI28 SIE28 SSA28 TBW28 TLS28 TVO28 UFK28 UPG28 UZC28 VIY28 VSU28 WCQ28 WMM28 WWI28 JW32 TS32 ADO32 ANK32 AXG32 BHC32 BQY32 CAU32 CKQ32 CUM32 DEI32 DOE32 DYA32 EHW32 ERS32 FBO32 FLK32 FVG32 GFC32 GOY32 GYU32 HIQ32 HSM32 ICI32 IME32 IWA32 JFW32 JPS32 JZO32 KJK32 KTG32 LDC32 LMY32 LWU32 MGQ32 MQM32 NAI32 NKE32 NUA32 ODW32 ONS32 OXO32 PHK32 PRG32 QBC32 QKY32 QUU32 REQ32 ROM32 RYI32 SIE32 SSA32 TBW32 TLS32 TVO32 UFK32 UPG32 UZC32 VIY32 VSU32 WCQ32 WMM32 WWI32 JW36 TS36 ADO36 ANK36 AXG36 BHC36 BQY36 CAU36 CKQ36 CUM36 DEI36 DOE36 DYA36 EHW36 ERS36 FBO36 FLK36 FVG36 GFC36 GOY36 GYU36 HIQ36 HSM36 ICI36 IME36 IWA36 JFW36 JPS36 JZO36 KJK36 KTG36 LDC36 LMY36 LWU36 MGQ36 MQM36 NAI36 NKE36 NUA36 ODW36 ONS36 OXO36 PHK36 PRG36 QBC36 QKY36 QUU36 REQ36 ROM36 RYI36 SIE36 SSA36 TBW36 TLS36 TVO36 UFK36 UPG36 UZC36 VIY36 VSU36 WCQ36 WMM36 WWI36"/>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67:AA65567 JL65567:JM65567 TH65567:TI65567 ADD65567:ADE65567 AMZ65567:ANA65567 AWV65567:AWW65567 BGR65567:BGS65567 BQN65567:BQO65567 CAJ65567:CAK65567 CKF65567:CKG65567 CUB65567:CUC65567 DDX65567:DDY65567 DNT65567:DNU65567 DXP65567:DXQ65567 EHL65567:EHM65567 ERH65567:ERI65567 FBD65567:FBE65567 FKZ65567:FLA65567 FUV65567:FUW65567 GER65567:GES65567 GON65567:GOO65567 GYJ65567:GYK65567 HIF65567:HIG65567 HSB65567:HSC65567 IBX65567:IBY65567 ILT65567:ILU65567 IVP65567:IVQ65567 JFL65567:JFM65567 JPH65567:JPI65567 JZD65567:JZE65567 KIZ65567:KJA65567 KSV65567:KSW65567 LCR65567:LCS65567 LMN65567:LMO65567 LWJ65567:LWK65567 MGF65567:MGG65567 MQB65567:MQC65567 MZX65567:MZY65567 NJT65567:NJU65567 NTP65567:NTQ65567 ODL65567:ODM65567 ONH65567:ONI65567 OXD65567:OXE65567 PGZ65567:PHA65567 PQV65567:PQW65567 QAR65567:QAS65567 QKN65567:QKO65567 QUJ65567:QUK65567 REF65567:REG65567 ROB65567:ROC65567 RXX65567:RXY65567 SHT65567:SHU65567 SRP65567:SRQ65567 TBL65567:TBM65567 TLH65567:TLI65567 TVD65567:TVE65567 UEZ65567:UFA65567 UOV65567:UOW65567 UYR65567:UYS65567 VIN65567:VIO65567 VSJ65567:VSK65567 WCF65567:WCG65567 WMB65567:WMC65567 WVX65567:WVY65567 Z131103:AA131103 JL131103:JM131103 TH131103:TI131103 ADD131103:ADE131103 AMZ131103:ANA131103 AWV131103:AWW131103 BGR131103:BGS131103 BQN131103:BQO131103 CAJ131103:CAK131103 CKF131103:CKG131103 CUB131103:CUC131103 DDX131103:DDY131103 DNT131103:DNU131103 DXP131103:DXQ131103 EHL131103:EHM131103 ERH131103:ERI131103 FBD131103:FBE131103 FKZ131103:FLA131103 FUV131103:FUW131103 GER131103:GES131103 GON131103:GOO131103 GYJ131103:GYK131103 HIF131103:HIG131103 HSB131103:HSC131103 IBX131103:IBY131103 ILT131103:ILU131103 IVP131103:IVQ131103 JFL131103:JFM131103 JPH131103:JPI131103 JZD131103:JZE131103 KIZ131103:KJA131103 KSV131103:KSW131103 LCR131103:LCS131103 LMN131103:LMO131103 LWJ131103:LWK131103 MGF131103:MGG131103 MQB131103:MQC131103 MZX131103:MZY131103 NJT131103:NJU131103 NTP131103:NTQ131103 ODL131103:ODM131103 ONH131103:ONI131103 OXD131103:OXE131103 PGZ131103:PHA131103 PQV131103:PQW131103 QAR131103:QAS131103 QKN131103:QKO131103 QUJ131103:QUK131103 REF131103:REG131103 ROB131103:ROC131103 RXX131103:RXY131103 SHT131103:SHU131103 SRP131103:SRQ131103 TBL131103:TBM131103 TLH131103:TLI131103 TVD131103:TVE131103 UEZ131103:UFA131103 UOV131103:UOW131103 UYR131103:UYS131103 VIN131103:VIO131103 VSJ131103:VSK131103 WCF131103:WCG131103 WMB131103:WMC131103 WVX131103:WVY131103 Z196639:AA196639 JL196639:JM196639 TH196639:TI196639 ADD196639:ADE196639 AMZ196639:ANA196639 AWV196639:AWW196639 BGR196639:BGS196639 BQN196639:BQO196639 CAJ196639:CAK196639 CKF196639:CKG196639 CUB196639:CUC196639 DDX196639:DDY196639 DNT196639:DNU196639 DXP196639:DXQ196639 EHL196639:EHM196639 ERH196639:ERI196639 FBD196639:FBE196639 FKZ196639:FLA196639 FUV196639:FUW196639 GER196639:GES196639 GON196639:GOO196639 GYJ196639:GYK196639 HIF196639:HIG196639 HSB196639:HSC196639 IBX196639:IBY196639 ILT196639:ILU196639 IVP196639:IVQ196639 JFL196639:JFM196639 JPH196639:JPI196639 JZD196639:JZE196639 KIZ196639:KJA196639 KSV196639:KSW196639 LCR196639:LCS196639 LMN196639:LMO196639 LWJ196639:LWK196639 MGF196639:MGG196639 MQB196639:MQC196639 MZX196639:MZY196639 NJT196639:NJU196639 NTP196639:NTQ196639 ODL196639:ODM196639 ONH196639:ONI196639 OXD196639:OXE196639 PGZ196639:PHA196639 PQV196639:PQW196639 QAR196639:QAS196639 QKN196639:QKO196639 QUJ196639:QUK196639 REF196639:REG196639 ROB196639:ROC196639 RXX196639:RXY196639 SHT196639:SHU196639 SRP196639:SRQ196639 TBL196639:TBM196639 TLH196639:TLI196639 TVD196639:TVE196639 UEZ196639:UFA196639 UOV196639:UOW196639 UYR196639:UYS196639 VIN196639:VIO196639 VSJ196639:VSK196639 WCF196639:WCG196639 WMB196639:WMC196639 WVX196639:WVY196639 Z262175:AA262175 JL262175:JM262175 TH262175:TI262175 ADD262175:ADE262175 AMZ262175:ANA262175 AWV262175:AWW262175 BGR262175:BGS262175 BQN262175:BQO262175 CAJ262175:CAK262175 CKF262175:CKG262175 CUB262175:CUC262175 DDX262175:DDY262175 DNT262175:DNU262175 DXP262175:DXQ262175 EHL262175:EHM262175 ERH262175:ERI262175 FBD262175:FBE262175 FKZ262175:FLA262175 FUV262175:FUW262175 GER262175:GES262175 GON262175:GOO262175 GYJ262175:GYK262175 HIF262175:HIG262175 HSB262175:HSC262175 IBX262175:IBY262175 ILT262175:ILU262175 IVP262175:IVQ262175 JFL262175:JFM262175 JPH262175:JPI262175 JZD262175:JZE262175 KIZ262175:KJA262175 KSV262175:KSW262175 LCR262175:LCS262175 LMN262175:LMO262175 LWJ262175:LWK262175 MGF262175:MGG262175 MQB262175:MQC262175 MZX262175:MZY262175 NJT262175:NJU262175 NTP262175:NTQ262175 ODL262175:ODM262175 ONH262175:ONI262175 OXD262175:OXE262175 PGZ262175:PHA262175 PQV262175:PQW262175 QAR262175:QAS262175 QKN262175:QKO262175 QUJ262175:QUK262175 REF262175:REG262175 ROB262175:ROC262175 RXX262175:RXY262175 SHT262175:SHU262175 SRP262175:SRQ262175 TBL262175:TBM262175 TLH262175:TLI262175 TVD262175:TVE262175 UEZ262175:UFA262175 UOV262175:UOW262175 UYR262175:UYS262175 VIN262175:VIO262175 VSJ262175:VSK262175 WCF262175:WCG262175 WMB262175:WMC262175 WVX262175:WVY262175 Z327711:AA327711 JL327711:JM327711 TH327711:TI327711 ADD327711:ADE327711 AMZ327711:ANA327711 AWV327711:AWW327711 BGR327711:BGS327711 BQN327711:BQO327711 CAJ327711:CAK327711 CKF327711:CKG327711 CUB327711:CUC327711 DDX327711:DDY327711 DNT327711:DNU327711 DXP327711:DXQ327711 EHL327711:EHM327711 ERH327711:ERI327711 FBD327711:FBE327711 FKZ327711:FLA327711 FUV327711:FUW327711 GER327711:GES327711 GON327711:GOO327711 GYJ327711:GYK327711 HIF327711:HIG327711 HSB327711:HSC327711 IBX327711:IBY327711 ILT327711:ILU327711 IVP327711:IVQ327711 JFL327711:JFM327711 JPH327711:JPI327711 JZD327711:JZE327711 KIZ327711:KJA327711 KSV327711:KSW327711 LCR327711:LCS327711 LMN327711:LMO327711 LWJ327711:LWK327711 MGF327711:MGG327711 MQB327711:MQC327711 MZX327711:MZY327711 NJT327711:NJU327711 NTP327711:NTQ327711 ODL327711:ODM327711 ONH327711:ONI327711 OXD327711:OXE327711 PGZ327711:PHA327711 PQV327711:PQW327711 QAR327711:QAS327711 QKN327711:QKO327711 QUJ327711:QUK327711 REF327711:REG327711 ROB327711:ROC327711 RXX327711:RXY327711 SHT327711:SHU327711 SRP327711:SRQ327711 TBL327711:TBM327711 TLH327711:TLI327711 TVD327711:TVE327711 UEZ327711:UFA327711 UOV327711:UOW327711 UYR327711:UYS327711 VIN327711:VIO327711 VSJ327711:VSK327711 WCF327711:WCG327711 WMB327711:WMC327711 WVX327711:WVY327711 Z393247:AA393247 JL393247:JM393247 TH393247:TI393247 ADD393247:ADE393247 AMZ393247:ANA393247 AWV393247:AWW393247 BGR393247:BGS393247 BQN393247:BQO393247 CAJ393247:CAK393247 CKF393247:CKG393247 CUB393247:CUC393247 DDX393247:DDY393247 DNT393247:DNU393247 DXP393247:DXQ393247 EHL393247:EHM393247 ERH393247:ERI393247 FBD393247:FBE393247 FKZ393247:FLA393247 FUV393247:FUW393247 GER393247:GES393247 GON393247:GOO393247 GYJ393247:GYK393247 HIF393247:HIG393247 HSB393247:HSC393247 IBX393247:IBY393247 ILT393247:ILU393247 IVP393247:IVQ393247 JFL393247:JFM393247 JPH393247:JPI393247 JZD393247:JZE393247 KIZ393247:KJA393247 KSV393247:KSW393247 LCR393247:LCS393247 LMN393247:LMO393247 LWJ393247:LWK393247 MGF393247:MGG393247 MQB393247:MQC393247 MZX393247:MZY393247 NJT393247:NJU393247 NTP393247:NTQ393247 ODL393247:ODM393247 ONH393247:ONI393247 OXD393247:OXE393247 PGZ393247:PHA393247 PQV393247:PQW393247 QAR393247:QAS393247 QKN393247:QKO393247 QUJ393247:QUK393247 REF393247:REG393247 ROB393247:ROC393247 RXX393247:RXY393247 SHT393247:SHU393247 SRP393247:SRQ393247 TBL393247:TBM393247 TLH393247:TLI393247 TVD393247:TVE393247 UEZ393247:UFA393247 UOV393247:UOW393247 UYR393247:UYS393247 VIN393247:VIO393247 VSJ393247:VSK393247 WCF393247:WCG393247 WMB393247:WMC393247 WVX393247:WVY393247 Z458783:AA458783 JL458783:JM458783 TH458783:TI458783 ADD458783:ADE458783 AMZ458783:ANA458783 AWV458783:AWW458783 BGR458783:BGS458783 BQN458783:BQO458783 CAJ458783:CAK458783 CKF458783:CKG458783 CUB458783:CUC458783 DDX458783:DDY458783 DNT458783:DNU458783 DXP458783:DXQ458783 EHL458783:EHM458783 ERH458783:ERI458783 FBD458783:FBE458783 FKZ458783:FLA458783 FUV458783:FUW458783 GER458783:GES458783 GON458783:GOO458783 GYJ458783:GYK458783 HIF458783:HIG458783 HSB458783:HSC458783 IBX458783:IBY458783 ILT458783:ILU458783 IVP458783:IVQ458783 JFL458783:JFM458783 JPH458783:JPI458783 JZD458783:JZE458783 KIZ458783:KJA458783 KSV458783:KSW458783 LCR458783:LCS458783 LMN458783:LMO458783 LWJ458783:LWK458783 MGF458783:MGG458783 MQB458783:MQC458783 MZX458783:MZY458783 NJT458783:NJU458783 NTP458783:NTQ458783 ODL458783:ODM458783 ONH458783:ONI458783 OXD458783:OXE458783 PGZ458783:PHA458783 PQV458783:PQW458783 QAR458783:QAS458783 QKN458783:QKO458783 QUJ458783:QUK458783 REF458783:REG458783 ROB458783:ROC458783 RXX458783:RXY458783 SHT458783:SHU458783 SRP458783:SRQ458783 TBL458783:TBM458783 TLH458783:TLI458783 TVD458783:TVE458783 UEZ458783:UFA458783 UOV458783:UOW458783 UYR458783:UYS458783 VIN458783:VIO458783 VSJ458783:VSK458783 WCF458783:WCG458783 WMB458783:WMC458783 WVX458783:WVY458783 Z524319:AA524319 JL524319:JM524319 TH524319:TI524319 ADD524319:ADE524319 AMZ524319:ANA524319 AWV524319:AWW524319 BGR524319:BGS524319 BQN524319:BQO524319 CAJ524319:CAK524319 CKF524319:CKG524319 CUB524319:CUC524319 DDX524319:DDY524319 DNT524319:DNU524319 DXP524319:DXQ524319 EHL524319:EHM524319 ERH524319:ERI524319 FBD524319:FBE524319 FKZ524319:FLA524319 FUV524319:FUW524319 GER524319:GES524319 GON524319:GOO524319 GYJ524319:GYK524319 HIF524319:HIG524319 HSB524319:HSC524319 IBX524319:IBY524319 ILT524319:ILU524319 IVP524319:IVQ524319 JFL524319:JFM524319 JPH524319:JPI524319 JZD524319:JZE524319 KIZ524319:KJA524319 KSV524319:KSW524319 LCR524319:LCS524319 LMN524319:LMO524319 LWJ524319:LWK524319 MGF524319:MGG524319 MQB524319:MQC524319 MZX524319:MZY524319 NJT524319:NJU524319 NTP524319:NTQ524319 ODL524319:ODM524319 ONH524319:ONI524319 OXD524319:OXE524319 PGZ524319:PHA524319 PQV524319:PQW524319 QAR524319:QAS524319 QKN524319:QKO524319 QUJ524319:QUK524319 REF524319:REG524319 ROB524319:ROC524319 RXX524319:RXY524319 SHT524319:SHU524319 SRP524319:SRQ524319 TBL524319:TBM524319 TLH524319:TLI524319 TVD524319:TVE524319 UEZ524319:UFA524319 UOV524319:UOW524319 UYR524319:UYS524319 VIN524319:VIO524319 VSJ524319:VSK524319 WCF524319:WCG524319 WMB524319:WMC524319 WVX524319:WVY524319 Z589855:AA589855 JL589855:JM589855 TH589855:TI589855 ADD589855:ADE589855 AMZ589855:ANA589855 AWV589855:AWW589855 BGR589855:BGS589855 BQN589855:BQO589855 CAJ589855:CAK589855 CKF589855:CKG589855 CUB589855:CUC589855 DDX589855:DDY589855 DNT589855:DNU589855 DXP589855:DXQ589855 EHL589855:EHM589855 ERH589855:ERI589855 FBD589855:FBE589855 FKZ589855:FLA589855 FUV589855:FUW589855 GER589855:GES589855 GON589855:GOO589855 GYJ589855:GYK589855 HIF589855:HIG589855 HSB589855:HSC589855 IBX589855:IBY589855 ILT589855:ILU589855 IVP589855:IVQ589855 JFL589855:JFM589855 JPH589855:JPI589855 JZD589855:JZE589855 KIZ589855:KJA589855 KSV589855:KSW589855 LCR589855:LCS589855 LMN589855:LMO589855 LWJ589855:LWK589855 MGF589855:MGG589855 MQB589855:MQC589855 MZX589855:MZY589855 NJT589855:NJU589855 NTP589855:NTQ589855 ODL589855:ODM589855 ONH589855:ONI589855 OXD589855:OXE589855 PGZ589855:PHA589855 PQV589855:PQW589855 QAR589855:QAS589855 QKN589855:QKO589855 QUJ589855:QUK589855 REF589855:REG589855 ROB589855:ROC589855 RXX589855:RXY589855 SHT589855:SHU589855 SRP589855:SRQ589855 TBL589855:TBM589855 TLH589855:TLI589855 TVD589855:TVE589855 UEZ589855:UFA589855 UOV589855:UOW589855 UYR589855:UYS589855 VIN589855:VIO589855 VSJ589855:VSK589855 WCF589855:WCG589855 WMB589855:WMC589855 WVX589855:WVY589855 Z655391:AA655391 JL655391:JM655391 TH655391:TI655391 ADD655391:ADE655391 AMZ655391:ANA655391 AWV655391:AWW655391 BGR655391:BGS655391 BQN655391:BQO655391 CAJ655391:CAK655391 CKF655391:CKG655391 CUB655391:CUC655391 DDX655391:DDY655391 DNT655391:DNU655391 DXP655391:DXQ655391 EHL655391:EHM655391 ERH655391:ERI655391 FBD655391:FBE655391 FKZ655391:FLA655391 FUV655391:FUW655391 GER655391:GES655391 GON655391:GOO655391 GYJ655391:GYK655391 HIF655391:HIG655391 HSB655391:HSC655391 IBX655391:IBY655391 ILT655391:ILU655391 IVP655391:IVQ655391 JFL655391:JFM655391 JPH655391:JPI655391 JZD655391:JZE655391 KIZ655391:KJA655391 KSV655391:KSW655391 LCR655391:LCS655391 LMN655391:LMO655391 LWJ655391:LWK655391 MGF655391:MGG655391 MQB655391:MQC655391 MZX655391:MZY655391 NJT655391:NJU655391 NTP655391:NTQ655391 ODL655391:ODM655391 ONH655391:ONI655391 OXD655391:OXE655391 PGZ655391:PHA655391 PQV655391:PQW655391 QAR655391:QAS655391 QKN655391:QKO655391 QUJ655391:QUK655391 REF655391:REG655391 ROB655391:ROC655391 RXX655391:RXY655391 SHT655391:SHU655391 SRP655391:SRQ655391 TBL655391:TBM655391 TLH655391:TLI655391 TVD655391:TVE655391 UEZ655391:UFA655391 UOV655391:UOW655391 UYR655391:UYS655391 VIN655391:VIO655391 VSJ655391:VSK655391 WCF655391:WCG655391 WMB655391:WMC655391 WVX655391:WVY655391 Z720927:AA720927 JL720927:JM720927 TH720927:TI720927 ADD720927:ADE720927 AMZ720927:ANA720927 AWV720927:AWW720927 BGR720927:BGS720927 BQN720927:BQO720927 CAJ720927:CAK720927 CKF720927:CKG720927 CUB720927:CUC720927 DDX720927:DDY720927 DNT720927:DNU720927 DXP720927:DXQ720927 EHL720927:EHM720927 ERH720927:ERI720927 FBD720927:FBE720927 FKZ720927:FLA720927 FUV720927:FUW720927 GER720927:GES720927 GON720927:GOO720927 GYJ720927:GYK720927 HIF720927:HIG720927 HSB720927:HSC720927 IBX720927:IBY720927 ILT720927:ILU720927 IVP720927:IVQ720927 JFL720927:JFM720927 JPH720927:JPI720927 JZD720927:JZE720927 KIZ720927:KJA720927 KSV720927:KSW720927 LCR720927:LCS720927 LMN720927:LMO720927 LWJ720927:LWK720927 MGF720927:MGG720927 MQB720927:MQC720927 MZX720927:MZY720927 NJT720927:NJU720927 NTP720927:NTQ720927 ODL720927:ODM720927 ONH720927:ONI720927 OXD720927:OXE720927 PGZ720927:PHA720927 PQV720927:PQW720927 QAR720927:QAS720927 QKN720927:QKO720927 QUJ720927:QUK720927 REF720927:REG720927 ROB720927:ROC720927 RXX720927:RXY720927 SHT720927:SHU720927 SRP720927:SRQ720927 TBL720927:TBM720927 TLH720927:TLI720927 TVD720927:TVE720927 UEZ720927:UFA720927 UOV720927:UOW720927 UYR720927:UYS720927 VIN720927:VIO720927 VSJ720927:VSK720927 WCF720927:WCG720927 WMB720927:WMC720927 WVX720927:WVY720927 Z786463:AA786463 JL786463:JM786463 TH786463:TI786463 ADD786463:ADE786463 AMZ786463:ANA786463 AWV786463:AWW786463 BGR786463:BGS786463 BQN786463:BQO786463 CAJ786463:CAK786463 CKF786463:CKG786463 CUB786463:CUC786463 DDX786463:DDY786463 DNT786463:DNU786463 DXP786463:DXQ786463 EHL786463:EHM786463 ERH786463:ERI786463 FBD786463:FBE786463 FKZ786463:FLA786463 FUV786463:FUW786463 GER786463:GES786463 GON786463:GOO786463 GYJ786463:GYK786463 HIF786463:HIG786463 HSB786463:HSC786463 IBX786463:IBY786463 ILT786463:ILU786463 IVP786463:IVQ786463 JFL786463:JFM786463 JPH786463:JPI786463 JZD786463:JZE786463 KIZ786463:KJA786463 KSV786463:KSW786463 LCR786463:LCS786463 LMN786463:LMO786463 LWJ786463:LWK786463 MGF786463:MGG786463 MQB786463:MQC786463 MZX786463:MZY786463 NJT786463:NJU786463 NTP786463:NTQ786463 ODL786463:ODM786463 ONH786463:ONI786463 OXD786463:OXE786463 PGZ786463:PHA786463 PQV786463:PQW786463 QAR786463:QAS786463 QKN786463:QKO786463 QUJ786463:QUK786463 REF786463:REG786463 ROB786463:ROC786463 RXX786463:RXY786463 SHT786463:SHU786463 SRP786463:SRQ786463 TBL786463:TBM786463 TLH786463:TLI786463 TVD786463:TVE786463 UEZ786463:UFA786463 UOV786463:UOW786463 UYR786463:UYS786463 VIN786463:VIO786463 VSJ786463:VSK786463 WCF786463:WCG786463 WMB786463:WMC786463 WVX786463:WVY786463 Z851999:AA851999 JL851999:JM851999 TH851999:TI851999 ADD851999:ADE851999 AMZ851999:ANA851999 AWV851999:AWW851999 BGR851999:BGS851999 BQN851999:BQO851999 CAJ851999:CAK851999 CKF851999:CKG851999 CUB851999:CUC851999 DDX851999:DDY851999 DNT851999:DNU851999 DXP851999:DXQ851999 EHL851999:EHM851999 ERH851999:ERI851999 FBD851999:FBE851999 FKZ851999:FLA851999 FUV851999:FUW851999 GER851999:GES851999 GON851999:GOO851999 GYJ851999:GYK851999 HIF851999:HIG851999 HSB851999:HSC851999 IBX851999:IBY851999 ILT851999:ILU851999 IVP851999:IVQ851999 JFL851999:JFM851999 JPH851999:JPI851999 JZD851999:JZE851999 KIZ851999:KJA851999 KSV851999:KSW851999 LCR851999:LCS851999 LMN851999:LMO851999 LWJ851999:LWK851999 MGF851999:MGG851999 MQB851999:MQC851999 MZX851999:MZY851999 NJT851999:NJU851999 NTP851999:NTQ851999 ODL851999:ODM851999 ONH851999:ONI851999 OXD851999:OXE851999 PGZ851999:PHA851999 PQV851999:PQW851999 QAR851999:QAS851999 QKN851999:QKO851999 QUJ851999:QUK851999 REF851999:REG851999 ROB851999:ROC851999 RXX851999:RXY851999 SHT851999:SHU851999 SRP851999:SRQ851999 TBL851999:TBM851999 TLH851999:TLI851999 TVD851999:TVE851999 UEZ851999:UFA851999 UOV851999:UOW851999 UYR851999:UYS851999 VIN851999:VIO851999 VSJ851999:VSK851999 WCF851999:WCG851999 WMB851999:WMC851999 WVX851999:WVY851999 Z917535:AA917535 JL917535:JM917535 TH917535:TI917535 ADD917535:ADE917535 AMZ917535:ANA917535 AWV917535:AWW917535 BGR917535:BGS917535 BQN917535:BQO917535 CAJ917535:CAK917535 CKF917535:CKG917535 CUB917535:CUC917535 DDX917535:DDY917535 DNT917535:DNU917535 DXP917535:DXQ917535 EHL917535:EHM917535 ERH917535:ERI917535 FBD917535:FBE917535 FKZ917535:FLA917535 FUV917535:FUW917535 GER917535:GES917535 GON917535:GOO917535 GYJ917535:GYK917535 HIF917535:HIG917535 HSB917535:HSC917535 IBX917535:IBY917535 ILT917535:ILU917535 IVP917535:IVQ917535 JFL917535:JFM917535 JPH917535:JPI917535 JZD917535:JZE917535 KIZ917535:KJA917535 KSV917535:KSW917535 LCR917535:LCS917535 LMN917535:LMO917535 LWJ917535:LWK917535 MGF917535:MGG917535 MQB917535:MQC917535 MZX917535:MZY917535 NJT917535:NJU917535 NTP917535:NTQ917535 ODL917535:ODM917535 ONH917535:ONI917535 OXD917535:OXE917535 PGZ917535:PHA917535 PQV917535:PQW917535 QAR917535:QAS917535 QKN917535:QKO917535 QUJ917535:QUK917535 REF917535:REG917535 ROB917535:ROC917535 RXX917535:RXY917535 SHT917535:SHU917535 SRP917535:SRQ917535 TBL917535:TBM917535 TLH917535:TLI917535 TVD917535:TVE917535 UEZ917535:UFA917535 UOV917535:UOW917535 UYR917535:UYS917535 VIN917535:VIO917535 VSJ917535:VSK917535 WCF917535:WCG917535 WMB917535:WMC917535 WVX917535:WVY917535 Z983071:AA983071 JL983071:JM983071 TH983071:TI983071 ADD983071:ADE983071 AMZ983071:ANA983071 AWV983071:AWW983071 BGR983071:BGS983071 BQN983071:BQO983071 CAJ983071:CAK983071 CKF983071:CKG983071 CUB983071:CUC983071 DDX983071:DDY983071 DNT983071:DNU983071 DXP983071:DXQ983071 EHL983071:EHM983071 ERH983071:ERI983071 FBD983071:FBE983071 FKZ983071:FLA983071 FUV983071:FUW983071 GER983071:GES983071 GON983071:GOO983071 GYJ983071:GYK983071 HIF983071:HIG983071 HSB983071:HSC983071 IBX983071:IBY983071 ILT983071:ILU983071 IVP983071:IVQ983071 JFL983071:JFM983071 JPH983071:JPI983071 JZD983071:JZE983071 KIZ983071:KJA983071 KSV983071:KSW983071 LCR983071:LCS983071 LMN983071:LMO983071 LWJ983071:LWK983071 MGF983071:MGG983071 MQB983071:MQC983071 MZX983071:MZY983071 NJT983071:NJU983071 NTP983071:NTQ983071 ODL983071:ODM983071 ONH983071:ONI983071 OXD983071:OXE983071 PGZ983071:PHA983071 PQV983071:PQW983071 QAR983071:QAS983071 QKN983071:QKO983071 QUJ983071:QUK983071 REF983071:REG983071 ROB983071:ROC983071 RXX983071:RXY983071 SHT983071:SHU983071 SRP983071:SRQ983071 TBL983071:TBM983071 TLH983071:TLI983071 TVD983071:TVE983071 UEZ983071:UFA983071 UOV983071:UOW983071 UYR983071:UYS983071 VIN983071:VIO983071 VSJ983071:VSK983071 WCF983071:WCG983071 WMB983071:WMC983071 WVX983071:WVY983071 WWH27:WWI27 WML27:WMM27 Z27:AA27 JV27:JW27 TR27:TS27 ADN27:ADO27 ANJ27:ANK27 AXF27:AXG27 BHB27:BHC27 BQX27:BQY27 CAT27:CAU27 CKP27:CKQ27 CUL27:CUM27 DEH27:DEI27 DOD27:DOE27 DXZ27:DYA27 EHV27:EHW27 ERR27:ERS27 FBN27:FBO27 FLJ27:FLK27 FVF27:FVG27 GFB27:GFC27 GOX27:GOY27 GYT27:GYU27 HIP27:HIQ27 HSL27:HSM27 ICH27:ICI27 IMD27:IME27 IVZ27:IWA27 JFV27:JFW27 JPR27:JPS27 JZN27:JZO27 KJJ27:KJK27 KTF27:KTG27 LDB27:LDC27 LMX27:LMY27 LWT27:LWU27 MGP27:MGQ27 MQL27:MQM27 NAH27:NAI27 NKD27:NKE27 NTZ27:NUA27 ODV27:ODW27 ONR27:ONS27 OXN27:OXO27 PHJ27:PHK27 PRF27:PRG27 QBB27:QBC27 QKX27:QKY27 QUT27:QUU27 REP27:REQ27 ROL27:ROM27 RYH27:RYI27 SID27:SIE27 SRZ27:SSA27 TBV27:TBW27 TLR27:TLS27 TVN27:TVO27 UFJ27:UFK27 UPF27:UPG27 UZB27:UZC27 VIX27:VIY27 VST27:VSU27 WCP27:WCQ27 WWH31:WWI31 WML31:WMM31 Z31:AA31 JV31:JW31 TR31:TS31 ADN31:ADO31 ANJ31:ANK31 AXF31:AXG31 BHB31:BHC31 BQX31:BQY31 CAT31:CAU31 CKP31:CKQ31 CUL31:CUM31 DEH31:DEI31 DOD31:DOE31 DXZ31:DYA31 EHV31:EHW31 ERR31:ERS31 FBN31:FBO31 FLJ31:FLK31 FVF31:FVG31 GFB31:GFC31 GOX31:GOY31 GYT31:GYU31 HIP31:HIQ31 HSL31:HSM31 ICH31:ICI31 IMD31:IME31 IVZ31:IWA31 JFV31:JFW31 JPR31:JPS31 JZN31:JZO31 KJJ31:KJK31 KTF31:KTG31 LDB31:LDC31 LMX31:LMY31 LWT31:LWU31 MGP31:MGQ31 MQL31:MQM31 NAH31:NAI31 NKD31:NKE31 NTZ31:NUA31 ODV31:ODW31 ONR31:ONS31 OXN31:OXO31 PHJ31:PHK31 PRF31:PRG31 QBB31:QBC31 QKX31:QKY31 QUT31:QUU31 REP31:REQ31 ROL31:ROM31 RYH31:RYI31 SID31:SIE31 SRZ31:SSA31 TBV31:TBW31 TLR31:TLS31 TVN31:TVO31 UFJ31:UFK31 UPF31:UPG31 UZB31:UZC31 VIX31:VIY31 VST31:VSU31 WCP31:WCQ31 WWH35:WWI35 WML35:WMM35 Z35:AA35 JV35:JW35 TR35:TS35 ADN35:ADO35 ANJ35:ANK35 AXF35:AXG35 BHB35:BHC35 BQX35:BQY35 CAT35:CAU35 CKP35:CKQ35 CUL35:CUM35 DEH35:DEI35 DOD35:DOE35 DXZ35:DYA35 EHV35:EHW35 ERR35:ERS35 FBN35:FBO35 FLJ35:FLK35 FVF35:FVG35 GFB35:GFC35 GOX35:GOY35 GYT35:GYU35 HIP35:HIQ35 HSL35:HSM35 ICH35:ICI35 IMD35:IME35 IVZ35:IWA35 JFV35:JFW35 JPR35:JPS35 JZN35:JZO35 KJJ35:KJK35 KTF35:KTG35 LDB35:LDC35 LMX35:LMY35 LWT35:LWU35 MGP35:MGQ35 MQL35:MQM35 NAH35:NAI35 NKD35:NKE35 NTZ35:NUA35 ODV35:ODW35 ONR35:ONS35 OXN35:OXO35 PHJ35:PHK35 PRF35:PRG35 QBB35:QBC35 QKX35:QKY35 QUT35:QUU35 REP35:REQ35 ROL35:ROM35 RYH35:RYI35 SID35:SIE35 SRZ35:SSA35 TBV35:TBW35 TLR35:TLS35 TVN35:TVO35 UFJ35:UFK35 UPF35:UPG35 UZB35:UZC35 VIX35:VIY35 VST35:VSU35 WCP35:WCQ35">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67:WWE983071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63:AG65567 JS65563:JS65567 TO65563:TO65567 ADK65563:ADK65567 ANG65563:ANG65567 AXC65563:AXC65567 BGY65563:BGY65567 BQU65563:BQU65567 CAQ65563:CAQ65567 CKM65563:CKM65567 CUI65563:CUI65567 DEE65563:DEE65567 DOA65563:DOA65567 DXW65563:DXW65567 EHS65563:EHS65567 ERO65563:ERO65567 FBK65563:FBK65567 FLG65563:FLG65567 FVC65563:FVC65567 GEY65563:GEY65567 GOU65563:GOU65567 GYQ65563:GYQ65567 HIM65563:HIM65567 HSI65563:HSI65567 ICE65563:ICE65567 IMA65563:IMA65567 IVW65563:IVW65567 JFS65563:JFS65567 JPO65563:JPO65567 JZK65563:JZK65567 KJG65563:KJG65567 KTC65563:KTC65567 LCY65563:LCY65567 LMU65563:LMU65567 LWQ65563:LWQ65567 MGM65563:MGM65567 MQI65563:MQI65567 NAE65563:NAE65567 NKA65563:NKA65567 NTW65563:NTW65567 ODS65563:ODS65567 ONO65563:ONO65567 OXK65563:OXK65567 PHG65563:PHG65567 PRC65563:PRC65567 QAY65563:QAY65567 QKU65563:QKU65567 QUQ65563:QUQ65567 REM65563:REM65567 ROI65563:ROI65567 RYE65563:RYE65567 SIA65563:SIA65567 SRW65563:SRW65567 TBS65563:TBS65567 TLO65563:TLO65567 TVK65563:TVK65567 UFG65563:UFG65567 UPC65563:UPC65567 UYY65563:UYY65567 VIU65563:VIU65567 VSQ65563:VSQ65567 WCM65563:WCM65567 WMI65563:WMI65567 WWE65563:WWE65567 AG131099:AG131103 JS131099:JS131103 TO131099:TO131103 ADK131099:ADK131103 ANG131099:ANG131103 AXC131099:AXC131103 BGY131099:BGY131103 BQU131099:BQU131103 CAQ131099:CAQ131103 CKM131099:CKM131103 CUI131099:CUI131103 DEE131099:DEE131103 DOA131099:DOA131103 DXW131099:DXW131103 EHS131099:EHS131103 ERO131099:ERO131103 FBK131099:FBK131103 FLG131099:FLG131103 FVC131099:FVC131103 GEY131099:GEY131103 GOU131099:GOU131103 GYQ131099:GYQ131103 HIM131099:HIM131103 HSI131099:HSI131103 ICE131099:ICE131103 IMA131099:IMA131103 IVW131099:IVW131103 JFS131099:JFS131103 JPO131099:JPO131103 JZK131099:JZK131103 KJG131099:KJG131103 KTC131099:KTC131103 LCY131099:LCY131103 LMU131099:LMU131103 LWQ131099:LWQ131103 MGM131099:MGM131103 MQI131099:MQI131103 NAE131099:NAE131103 NKA131099:NKA131103 NTW131099:NTW131103 ODS131099:ODS131103 ONO131099:ONO131103 OXK131099:OXK131103 PHG131099:PHG131103 PRC131099:PRC131103 QAY131099:QAY131103 QKU131099:QKU131103 QUQ131099:QUQ131103 REM131099:REM131103 ROI131099:ROI131103 RYE131099:RYE131103 SIA131099:SIA131103 SRW131099:SRW131103 TBS131099:TBS131103 TLO131099:TLO131103 TVK131099:TVK131103 UFG131099:UFG131103 UPC131099:UPC131103 UYY131099:UYY131103 VIU131099:VIU131103 VSQ131099:VSQ131103 WCM131099:WCM131103 WMI131099:WMI131103 WWE131099:WWE131103 AG196635:AG196639 JS196635:JS196639 TO196635:TO196639 ADK196635:ADK196639 ANG196635:ANG196639 AXC196635:AXC196639 BGY196635:BGY196639 BQU196635:BQU196639 CAQ196635:CAQ196639 CKM196635:CKM196639 CUI196635:CUI196639 DEE196635:DEE196639 DOA196635:DOA196639 DXW196635:DXW196639 EHS196635:EHS196639 ERO196635:ERO196639 FBK196635:FBK196639 FLG196635:FLG196639 FVC196635:FVC196639 GEY196635:GEY196639 GOU196635:GOU196639 GYQ196635:GYQ196639 HIM196635:HIM196639 HSI196635:HSI196639 ICE196635:ICE196639 IMA196635:IMA196639 IVW196635:IVW196639 JFS196635:JFS196639 JPO196635:JPO196639 JZK196635:JZK196639 KJG196635:KJG196639 KTC196635:KTC196639 LCY196635:LCY196639 LMU196635:LMU196639 LWQ196635:LWQ196639 MGM196635:MGM196639 MQI196635:MQI196639 NAE196635:NAE196639 NKA196635:NKA196639 NTW196635:NTW196639 ODS196635:ODS196639 ONO196635:ONO196639 OXK196635:OXK196639 PHG196635:PHG196639 PRC196635:PRC196639 QAY196635:QAY196639 QKU196635:QKU196639 QUQ196635:QUQ196639 REM196635:REM196639 ROI196635:ROI196639 RYE196635:RYE196639 SIA196635:SIA196639 SRW196635:SRW196639 TBS196635:TBS196639 TLO196635:TLO196639 TVK196635:TVK196639 UFG196635:UFG196639 UPC196635:UPC196639 UYY196635:UYY196639 VIU196635:VIU196639 VSQ196635:VSQ196639 WCM196635:WCM196639 WMI196635:WMI196639 WWE196635:WWE196639 AG262171:AG262175 JS262171:JS262175 TO262171:TO262175 ADK262171:ADK262175 ANG262171:ANG262175 AXC262171:AXC262175 BGY262171:BGY262175 BQU262171:BQU262175 CAQ262171:CAQ262175 CKM262171:CKM262175 CUI262171:CUI262175 DEE262171:DEE262175 DOA262171:DOA262175 DXW262171:DXW262175 EHS262171:EHS262175 ERO262171:ERO262175 FBK262171:FBK262175 FLG262171:FLG262175 FVC262171:FVC262175 GEY262171:GEY262175 GOU262171:GOU262175 GYQ262171:GYQ262175 HIM262171:HIM262175 HSI262171:HSI262175 ICE262171:ICE262175 IMA262171:IMA262175 IVW262171:IVW262175 JFS262171:JFS262175 JPO262171:JPO262175 JZK262171:JZK262175 KJG262171:KJG262175 KTC262171:KTC262175 LCY262171:LCY262175 LMU262171:LMU262175 LWQ262171:LWQ262175 MGM262171:MGM262175 MQI262171:MQI262175 NAE262171:NAE262175 NKA262171:NKA262175 NTW262171:NTW262175 ODS262171:ODS262175 ONO262171:ONO262175 OXK262171:OXK262175 PHG262171:PHG262175 PRC262171:PRC262175 QAY262171:QAY262175 QKU262171:QKU262175 QUQ262171:QUQ262175 REM262171:REM262175 ROI262171:ROI262175 RYE262171:RYE262175 SIA262171:SIA262175 SRW262171:SRW262175 TBS262171:TBS262175 TLO262171:TLO262175 TVK262171:TVK262175 UFG262171:UFG262175 UPC262171:UPC262175 UYY262171:UYY262175 VIU262171:VIU262175 VSQ262171:VSQ262175 WCM262171:WCM262175 WMI262171:WMI262175 WWE262171:WWE262175 AG327707:AG327711 JS327707:JS327711 TO327707:TO327711 ADK327707:ADK327711 ANG327707:ANG327711 AXC327707:AXC327711 BGY327707:BGY327711 BQU327707:BQU327711 CAQ327707:CAQ327711 CKM327707:CKM327711 CUI327707:CUI327711 DEE327707:DEE327711 DOA327707:DOA327711 DXW327707:DXW327711 EHS327707:EHS327711 ERO327707:ERO327711 FBK327707:FBK327711 FLG327707:FLG327711 FVC327707:FVC327711 GEY327707:GEY327711 GOU327707:GOU327711 GYQ327707:GYQ327711 HIM327707:HIM327711 HSI327707:HSI327711 ICE327707:ICE327711 IMA327707:IMA327711 IVW327707:IVW327711 JFS327707:JFS327711 JPO327707:JPO327711 JZK327707:JZK327711 KJG327707:KJG327711 KTC327707:KTC327711 LCY327707:LCY327711 LMU327707:LMU327711 LWQ327707:LWQ327711 MGM327707:MGM327711 MQI327707:MQI327711 NAE327707:NAE327711 NKA327707:NKA327711 NTW327707:NTW327711 ODS327707:ODS327711 ONO327707:ONO327711 OXK327707:OXK327711 PHG327707:PHG327711 PRC327707:PRC327711 QAY327707:QAY327711 QKU327707:QKU327711 QUQ327707:QUQ327711 REM327707:REM327711 ROI327707:ROI327711 RYE327707:RYE327711 SIA327707:SIA327711 SRW327707:SRW327711 TBS327707:TBS327711 TLO327707:TLO327711 TVK327707:TVK327711 UFG327707:UFG327711 UPC327707:UPC327711 UYY327707:UYY327711 VIU327707:VIU327711 VSQ327707:VSQ327711 WCM327707:WCM327711 WMI327707:WMI327711 WWE327707:WWE327711 AG393243:AG393247 JS393243:JS393247 TO393243:TO393247 ADK393243:ADK393247 ANG393243:ANG393247 AXC393243:AXC393247 BGY393243:BGY393247 BQU393243:BQU393247 CAQ393243:CAQ393247 CKM393243:CKM393247 CUI393243:CUI393247 DEE393243:DEE393247 DOA393243:DOA393247 DXW393243:DXW393247 EHS393243:EHS393247 ERO393243:ERO393247 FBK393243:FBK393247 FLG393243:FLG393247 FVC393243:FVC393247 GEY393243:GEY393247 GOU393243:GOU393247 GYQ393243:GYQ393247 HIM393243:HIM393247 HSI393243:HSI393247 ICE393243:ICE393247 IMA393243:IMA393247 IVW393243:IVW393247 JFS393243:JFS393247 JPO393243:JPO393247 JZK393243:JZK393247 KJG393243:KJG393247 KTC393243:KTC393247 LCY393243:LCY393247 LMU393243:LMU393247 LWQ393243:LWQ393247 MGM393243:MGM393247 MQI393243:MQI393247 NAE393243:NAE393247 NKA393243:NKA393247 NTW393243:NTW393247 ODS393243:ODS393247 ONO393243:ONO393247 OXK393243:OXK393247 PHG393243:PHG393247 PRC393243:PRC393247 QAY393243:QAY393247 QKU393243:QKU393247 QUQ393243:QUQ393247 REM393243:REM393247 ROI393243:ROI393247 RYE393243:RYE393247 SIA393243:SIA393247 SRW393243:SRW393247 TBS393243:TBS393247 TLO393243:TLO393247 TVK393243:TVK393247 UFG393243:UFG393247 UPC393243:UPC393247 UYY393243:UYY393247 VIU393243:VIU393247 VSQ393243:VSQ393247 WCM393243:WCM393247 WMI393243:WMI393247 WWE393243:WWE393247 AG458779:AG458783 JS458779:JS458783 TO458779:TO458783 ADK458779:ADK458783 ANG458779:ANG458783 AXC458779:AXC458783 BGY458779:BGY458783 BQU458779:BQU458783 CAQ458779:CAQ458783 CKM458779:CKM458783 CUI458779:CUI458783 DEE458779:DEE458783 DOA458779:DOA458783 DXW458779:DXW458783 EHS458779:EHS458783 ERO458779:ERO458783 FBK458779:FBK458783 FLG458779:FLG458783 FVC458779:FVC458783 GEY458779:GEY458783 GOU458779:GOU458783 GYQ458779:GYQ458783 HIM458779:HIM458783 HSI458779:HSI458783 ICE458779:ICE458783 IMA458779:IMA458783 IVW458779:IVW458783 JFS458779:JFS458783 JPO458779:JPO458783 JZK458779:JZK458783 KJG458779:KJG458783 KTC458779:KTC458783 LCY458779:LCY458783 LMU458779:LMU458783 LWQ458779:LWQ458783 MGM458779:MGM458783 MQI458779:MQI458783 NAE458779:NAE458783 NKA458779:NKA458783 NTW458779:NTW458783 ODS458779:ODS458783 ONO458779:ONO458783 OXK458779:OXK458783 PHG458779:PHG458783 PRC458779:PRC458783 QAY458779:QAY458783 QKU458779:QKU458783 QUQ458779:QUQ458783 REM458779:REM458783 ROI458779:ROI458783 RYE458779:RYE458783 SIA458779:SIA458783 SRW458779:SRW458783 TBS458779:TBS458783 TLO458779:TLO458783 TVK458779:TVK458783 UFG458779:UFG458783 UPC458779:UPC458783 UYY458779:UYY458783 VIU458779:VIU458783 VSQ458779:VSQ458783 WCM458779:WCM458783 WMI458779:WMI458783 WWE458779:WWE458783 AG524315:AG524319 JS524315:JS524319 TO524315:TO524319 ADK524315:ADK524319 ANG524315:ANG524319 AXC524315:AXC524319 BGY524315:BGY524319 BQU524315:BQU524319 CAQ524315:CAQ524319 CKM524315:CKM524319 CUI524315:CUI524319 DEE524315:DEE524319 DOA524315:DOA524319 DXW524315:DXW524319 EHS524315:EHS524319 ERO524315:ERO524319 FBK524315:FBK524319 FLG524315:FLG524319 FVC524315:FVC524319 GEY524315:GEY524319 GOU524315:GOU524319 GYQ524315:GYQ524319 HIM524315:HIM524319 HSI524315:HSI524319 ICE524315:ICE524319 IMA524315:IMA524319 IVW524315:IVW524319 JFS524315:JFS524319 JPO524315:JPO524319 JZK524315:JZK524319 KJG524315:KJG524319 KTC524315:KTC524319 LCY524315:LCY524319 LMU524315:LMU524319 LWQ524315:LWQ524319 MGM524315:MGM524319 MQI524315:MQI524319 NAE524315:NAE524319 NKA524315:NKA524319 NTW524315:NTW524319 ODS524315:ODS524319 ONO524315:ONO524319 OXK524315:OXK524319 PHG524315:PHG524319 PRC524315:PRC524319 QAY524315:QAY524319 QKU524315:QKU524319 QUQ524315:QUQ524319 REM524315:REM524319 ROI524315:ROI524319 RYE524315:RYE524319 SIA524315:SIA524319 SRW524315:SRW524319 TBS524315:TBS524319 TLO524315:TLO524319 TVK524315:TVK524319 UFG524315:UFG524319 UPC524315:UPC524319 UYY524315:UYY524319 VIU524315:VIU524319 VSQ524315:VSQ524319 WCM524315:WCM524319 WMI524315:WMI524319 WWE524315:WWE524319 AG589851:AG589855 JS589851:JS589855 TO589851:TO589855 ADK589851:ADK589855 ANG589851:ANG589855 AXC589851:AXC589855 BGY589851:BGY589855 BQU589851:BQU589855 CAQ589851:CAQ589855 CKM589851:CKM589855 CUI589851:CUI589855 DEE589851:DEE589855 DOA589851:DOA589855 DXW589851:DXW589855 EHS589851:EHS589855 ERO589851:ERO589855 FBK589851:FBK589855 FLG589851:FLG589855 FVC589851:FVC589855 GEY589851:GEY589855 GOU589851:GOU589855 GYQ589851:GYQ589855 HIM589851:HIM589855 HSI589851:HSI589855 ICE589851:ICE589855 IMA589851:IMA589855 IVW589851:IVW589855 JFS589851:JFS589855 JPO589851:JPO589855 JZK589851:JZK589855 KJG589851:KJG589855 KTC589851:KTC589855 LCY589851:LCY589855 LMU589851:LMU589855 LWQ589851:LWQ589855 MGM589851:MGM589855 MQI589851:MQI589855 NAE589851:NAE589855 NKA589851:NKA589855 NTW589851:NTW589855 ODS589851:ODS589855 ONO589851:ONO589855 OXK589851:OXK589855 PHG589851:PHG589855 PRC589851:PRC589855 QAY589851:QAY589855 QKU589851:QKU589855 QUQ589851:QUQ589855 REM589851:REM589855 ROI589851:ROI589855 RYE589851:RYE589855 SIA589851:SIA589855 SRW589851:SRW589855 TBS589851:TBS589855 TLO589851:TLO589855 TVK589851:TVK589855 UFG589851:UFG589855 UPC589851:UPC589855 UYY589851:UYY589855 VIU589851:VIU589855 VSQ589851:VSQ589855 WCM589851:WCM589855 WMI589851:WMI589855 WWE589851:WWE589855 AG655387:AG655391 JS655387:JS655391 TO655387:TO655391 ADK655387:ADK655391 ANG655387:ANG655391 AXC655387:AXC655391 BGY655387:BGY655391 BQU655387:BQU655391 CAQ655387:CAQ655391 CKM655387:CKM655391 CUI655387:CUI655391 DEE655387:DEE655391 DOA655387:DOA655391 DXW655387:DXW655391 EHS655387:EHS655391 ERO655387:ERO655391 FBK655387:FBK655391 FLG655387:FLG655391 FVC655387:FVC655391 GEY655387:GEY655391 GOU655387:GOU655391 GYQ655387:GYQ655391 HIM655387:HIM655391 HSI655387:HSI655391 ICE655387:ICE655391 IMA655387:IMA655391 IVW655387:IVW655391 JFS655387:JFS655391 JPO655387:JPO655391 JZK655387:JZK655391 KJG655387:KJG655391 KTC655387:KTC655391 LCY655387:LCY655391 LMU655387:LMU655391 LWQ655387:LWQ655391 MGM655387:MGM655391 MQI655387:MQI655391 NAE655387:NAE655391 NKA655387:NKA655391 NTW655387:NTW655391 ODS655387:ODS655391 ONO655387:ONO655391 OXK655387:OXK655391 PHG655387:PHG655391 PRC655387:PRC655391 QAY655387:QAY655391 QKU655387:QKU655391 QUQ655387:QUQ655391 REM655387:REM655391 ROI655387:ROI655391 RYE655387:RYE655391 SIA655387:SIA655391 SRW655387:SRW655391 TBS655387:TBS655391 TLO655387:TLO655391 TVK655387:TVK655391 UFG655387:UFG655391 UPC655387:UPC655391 UYY655387:UYY655391 VIU655387:VIU655391 VSQ655387:VSQ655391 WCM655387:WCM655391 WMI655387:WMI655391 WWE655387:WWE655391 AG720923:AG720927 JS720923:JS720927 TO720923:TO720927 ADK720923:ADK720927 ANG720923:ANG720927 AXC720923:AXC720927 BGY720923:BGY720927 BQU720923:BQU720927 CAQ720923:CAQ720927 CKM720923:CKM720927 CUI720923:CUI720927 DEE720923:DEE720927 DOA720923:DOA720927 DXW720923:DXW720927 EHS720923:EHS720927 ERO720923:ERO720927 FBK720923:FBK720927 FLG720923:FLG720927 FVC720923:FVC720927 GEY720923:GEY720927 GOU720923:GOU720927 GYQ720923:GYQ720927 HIM720923:HIM720927 HSI720923:HSI720927 ICE720923:ICE720927 IMA720923:IMA720927 IVW720923:IVW720927 JFS720923:JFS720927 JPO720923:JPO720927 JZK720923:JZK720927 KJG720923:KJG720927 KTC720923:KTC720927 LCY720923:LCY720927 LMU720923:LMU720927 LWQ720923:LWQ720927 MGM720923:MGM720927 MQI720923:MQI720927 NAE720923:NAE720927 NKA720923:NKA720927 NTW720923:NTW720927 ODS720923:ODS720927 ONO720923:ONO720927 OXK720923:OXK720927 PHG720923:PHG720927 PRC720923:PRC720927 QAY720923:QAY720927 QKU720923:QKU720927 QUQ720923:QUQ720927 REM720923:REM720927 ROI720923:ROI720927 RYE720923:RYE720927 SIA720923:SIA720927 SRW720923:SRW720927 TBS720923:TBS720927 TLO720923:TLO720927 TVK720923:TVK720927 UFG720923:UFG720927 UPC720923:UPC720927 UYY720923:UYY720927 VIU720923:VIU720927 VSQ720923:VSQ720927 WCM720923:WCM720927 WMI720923:WMI720927 WWE720923:WWE720927 AG786459:AG786463 JS786459:JS786463 TO786459:TO786463 ADK786459:ADK786463 ANG786459:ANG786463 AXC786459:AXC786463 BGY786459:BGY786463 BQU786459:BQU786463 CAQ786459:CAQ786463 CKM786459:CKM786463 CUI786459:CUI786463 DEE786459:DEE786463 DOA786459:DOA786463 DXW786459:DXW786463 EHS786459:EHS786463 ERO786459:ERO786463 FBK786459:FBK786463 FLG786459:FLG786463 FVC786459:FVC786463 GEY786459:GEY786463 GOU786459:GOU786463 GYQ786459:GYQ786463 HIM786459:HIM786463 HSI786459:HSI786463 ICE786459:ICE786463 IMA786459:IMA786463 IVW786459:IVW786463 JFS786459:JFS786463 JPO786459:JPO786463 JZK786459:JZK786463 KJG786459:KJG786463 KTC786459:KTC786463 LCY786459:LCY786463 LMU786459:LMU786463 LWQ786459:LWQ786463 MGM786459:MGM786463 MQI786459:MQI786463 NAE786459:NAE786463 NKA786459:NKA786463 NTW786459:NTW786463 ODS786459:ODS786463 ONO786459:ONO786463 OXK786459:OXK786463 PHG786459:PHG786463 PRC786459:PRC786463 QAY786459:QAY786463 QKU786459:QKU786463 QUQ786459:QUQ786463 REM786459:REM786463 ROI786459:ROI786463 RYE786459:RYE786463 SIA786459:SIA786463 SRW786459:SRW786463 TBS786459:TBS786463 TLO786459:TLO786463 TVK786459:TVK786463 UFG786459:UFG786463 UPC786459:UPC786463 UYY786459:UYY786463 VIU786459:VIU786463 VSQ786459:VSQ786463 WCM786459:WCM786463 WMI786459:WMI786463 WWE786459:WWE786463 AG851995:AG851999 JS851995:JS851999 TO851995:TO851999 ADK851995:ADK851999 ANG851995:ANG851999 AXC851995:AXC851999 BGY851995:BGY851999 BQU851995:BQU851999 CAQ851995:CAQ851999 CKM851995:CKM851999 CUI851995:CUI851999 DEE851995:DEE851999 DOA851995:DOA851999 DXW851995:DXW851999 EHS851995:EHS851999 ERO851995:ERO851999 FBK851995:FBK851999 FLG851995:FLG851999 FVC851995:FVC851999 GEY851995:GEY851999 GOU851995:GOU851999 GYQ851995:GYQ851999 HIM851995:HIM851999 HSI851995:HSI851999 ICE851995:ICE851999 IMA851995:IMA851999 IVW851995:IVW851999 JFS851995:JFS851999 JPO851995:JPO851999 JZK851995:JZK851999 KJG851995:KJG851999 KTC851995:KTC851999 LCY851995:LCY851999 LMU851995:LMU851999 LWQ851995:LWQ851999 MGM851995:MGM851999 MQI851995:MQI851999 NAE851995:NAE851999 NKA851995:NKA851999 NTW851995:NTW851999 ODS851995:ODS851999 ONO851995:ONO851999 OXK851995:OXK851999 PHG851995:PHG851999 PRC851995:PRC851999 QAY851995:QAY851999 QKU851995:QKU851999 QUQ851995:QUQ851999 REM851995:REM851999 ROI851995:ROI851999 RYE851995:RYE851999 SIA851995:SIA851999 SRW851995:SRW851999 TBS851995:TBS851999 TLO851995:TLO851999 TVK851995:TVK851999 UFG851995:UFG851999 UPC851995:UPC851999 UYY851995:UYY851999 VIU851995:VIU851999 VSQ851995:VSQ851999 WCM851995:WCM851999 WMI851995:WMI851999 WWE851995:WWE851999 AG917531:AG917535 JS917531:JS917535 TO917531:TO917535 ADK917531:ADK917535 ANG917531:ANG917535 AXC917531:AXC917535 BGY917531:BGY917535 BQU917531:BQU917535 CAQ917531:CAQ917535 CKM917531:CKM917535 CUI917531:CUI917535 DEE917531:DEE917535 DOA917531:DOA917535 DXW917531:DXW917535 EHS917531:EHS917535 ERO917531:ERO917535 FBK917531:FBK917535 FLG917531:FLG917535 FVC917531:FVC917535 GEY917531:GEY917535 GOU917531:GOU917535 GYQ917531:GYQ917535 HIM917531:HIM917535 HSI917531:HSI917535 ICE917531:ICE917535 IMA917531:IMA917535 IVW917531:IVW917535 JFS917531:JFS917535 JPO917531:JPO917535 JZK917531:JZK917535 KJG917531:KJG917535 KTC917531:KTC917535 LCY917531:LCY917535 LMU917531:LMU917535 LWQ917531:LWQ917535 MGM917531:MGM917535 MQI917531:MQI917535 NAE917531:NAE917535 NKA917531:NKA917535 NTW917531:NTW917535 ODS917531:ODS917535 ONO917531:ONO917535 OXK917531:OXK917535 PHG917531:PHG917535 PRC917531:PRC917535 QAY917531:QAY917535 QKU917531:QKU917535 QUQ917531:QUQ917535 REM917531:REM917535 ROI917531:ROI917535 RYE917531:RYE917535 SIA917531:SIA917535 SRW917531:SRW917535 TBS917531:TBS917535 TLO917531:TLO917535 TVK917531:TVK917535 UFG917531:UFG917535 UPC917531:UPC917535 UYY917531:UYY917535 VIU917531:VIU917535 VSQ917531:VSQ917535 WCM917531:WCM917535 WMI917531:WMI917535 WWE917531:WWE917535 AG983067:AG983071 JS983067:JS983071 TO983067:TO983071 ADK983067:ADK983071 ANG983067:ANG983071 AXC983067:AXC983071 BGY983067:BGY983071 BQU983067:BQU983071 CAQ983067:CAQ983071 CKM983067:CKM983071 CUI983067:CUI983071 DEE983067:DEE983071 DOA983067:DOA983071 DXW983067:DXW983071 EHS983067:EHS983071 ERO983067:ERO983071 FBK983067:FBK983071 FLG983067:FLG983071 FVC983067:FVC983071 GEY983067:GEY983071 GOU983067:GOU983071 GYQ983067:GYQ983071 HIM983067:HIM983071 HSI983067:HSI983071 ICE983067:ICE983071 IMA983067:IMA983071 IVW983067:IVW983071 JFS983067:JFS983071 JPO983067:JPO983071 JZK983067:JZK983071 KJG983067:KJG983071 KTC983067:KTC983071 LCY983067:LCY983071 LMU983067:LMU983071 LWQ983067:LWQ983071 MGM983067:MGM983071 MQI983067:MQI983071 NAE983067:NAE983071 NKA983067:NKA983071 NTW983067:NTW983071 ODS983067:ODS983071 ONO983067:ONO983071 OXK983067:OXK983071 PHG983067:PHG983071 PRC983067:PRC983071 QAY983067:QAY983071 QKU983067:QKU983071 QUQ983067:QUQ983071 REM983067:REM983071 ROI983067:ROI983071 RYE983067:RYE983071 SIA983067:SIA983071 SRW983067:SRW983071 TBS983067:TBS983071 TLO983067:TLO983071 TVK983067:TVK983071 UFG983067:UFG983071 UPC983067:UPC983071 UYY983067:UYY983071 VIU983067:VIU983071 VSQ983067:VSQ983071 WCM983067:WCM983071 WMI983067:WMI983071 WWO27 KC27 TY27 ADU27 ANQ27 AXM27 BHI27 BRE27 CBA27 CKW27 CUS27 DEO27 DOK27 DYG27 EIC27 ERY27 FBU27 FLQ27 FVM27 GFI27 GPE27 GZA27 HIW27 HSS27 ICO27 IMK27 IWG27 JGC27 JPY27 JZU27 KJQ27 KTM27 LDI27 LNE27 LXA27 MGW27 MQS27 NAO27 NKK27 NUG27 OEC27 ONY27 OXU27 PHQ27 PRM27 QBI27 QLE27 QVA27 REW27 ROS27 RYO27 SIK27 SSG27 TCC27 TLY27 TVU27 UFQ27 UPM27 UZI27 VJE27 VTA27 WCW27 WMS27 WWO31 KC31 TY31 ADU31 ANQ31 AXM31 BHI31 BRE31 CBA31 CKW31 CUS31 DEO31 DOK31 DYG31 EIC31 ERY31 FBU31 FLQ31 FVM31 GFI31 GPE31 GZA31 HIW31 HSS31 ICO31 IMK31 IWG31 JGC31 JPY31 JZU31 KJQ31 KTM31 LDI31 LNE31 LXA31 MGW31 MQS31 NAO31 NKK31 NUG31 OEC31 ONY31 OXU31 PHQ31 PRM31 QBI31 QLE31 QVA31 REW31 ROS31 RYO31 SIK31 SSG31 TCC31 TLY31 TVU31 UFQ31 UPM31 UZI31 VJE31 VTA31 WCW31 WMS31 WWO35 KC35 TY35 ADU35 ANQ35 AXM35 BHI35 BRE35 CBA35 CKW35 CUS35 DEO35 DOK35 DYG35 EIC35 ERY35 FBU35 FLQ35 FVM35 GFI35 GPE35 GZA35 HIW35 HSS35 ICO35 IMK35 IWG35 JGC35 JPY35 JZU35 KJQ35 KTM35 LDI35 LNE35 LXA35 MGW35 MQS35 NAO35 NKK35 NUG35 OEC35 ONY35 OXU35 PHQ35 PRM35 QBI35 QLE35 QVA35 REW35 ROS35 RYO35 SIK35 SSG35 TCC35 TLY35 TVU35 UFQ35 UPM35 UZI35 VJE35 VTA35 WCW35 WMS35">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67 JH65567 TD65567 ACZ65567 AMV65567 AWR65567 BGN65567 BQJ65567 CAF65567 CKB65567 CTX65567 DDT65567 DNP65567 DXL65567 EHH65567 ERD65567 FAZ65567 FKV65567 FUR65567 GEN65567 GOJ65567 GYF65567 HIB65567 HRX65567 IBT65567 ILP65567 IVL65567 JFH65567 JPD65567 JYZ65567 KIV65567 KSR65567 LCN65567 LMJ65567 LWF65567 MGB65567 MPX65567 MZT65567 NJP65567 NTL65567 ODH65567 OND65567 OWZ65567 PGV65567 PQR65567 QAN65567 QKJ65567 QUF65567 REB65567 RNX65567 RXT65567 SHP65567 SRL65567 TBH65567 TLD65567 TUZ65567 UEV65567 UOR65567 UYN65567 VIJ65567 VSF65567 WCB65567 WLX65567 WVT65567 V131103 JH131103 TD131103 ACZ131103 AMV131103 AWR131103 BGN131103 BQJ131103 CAF131103 CKB131103 CTX131103 DDT131103 DNP131103 DXL131103 EHH131103 ERD131103 FAZ131103 FKV131103 FUR131103 GEN131103 GOJ131103 GYF131103 HIB131103 HRX131103 IBT131103 ILP131103 IVL131103 JFH131103 JPD131103 JYZ131103 KIV131103 KSR131103 LCN131103 LMJ131103 LWF131103 MGB131103 MPX131103 MZT131103 NJP131103 NTL131103 ODH131103 OND131103 OWZ131103 PGV131103 PQR131103 QAN131103 QKJ131103 QUF131103 REB131103 RNX131103 RXT131103 SHP131103 SRL131103 TBH131103 TLD131103 TUZ131103 UEV131103 UOR131103 UYN131103 VIJ131103 VSF131103 WCB131103 WLX131103 WVT131103 V196639 JH196639 TD196639 ACZ196639 AMV196639 AWR196639 BGN196639 BQJ196639 CAF196639 CKB196639 CTX196639 DDT196639 DNP196639 DXL196639 EHH196639 ERD196639 FAZ196639 FKV196639 FUR196639 GEN196639 GOJ196639 GYF196639 HIB196639 HRX196639 IBT196639 ILP196639 IVL196639 JFH196639 JPD196639 JYZ196639 KIV196639 KSR196639 LCN196639 LMJ196639 LWF196639 MGB196639 MPX196639 MZT196639 NJP196639 NTL196639 ODH196639 OND196639 OWZ196639 PGV196639 PQR196639 QAN196639 QKJ196639 QUF196639 REB196639 RNX196639 RXT196639 SHP196639 SRL196639 TBH196639 TLD196639 TUZ196639 UEV196639 UOR196639 UYN196639 VIJ196639 VSF196639 WCB196639 WLX196639 WVT196639 V262175 JH262175 TD262175 ACZ262175 AMV262175 AWR262175 BGN262175 BQJ262175 CAF262175 CKB262175 CTX262175 DDT262175 DNP262175 DXL262175 EHH262175 ERD262175 FAZ262175 FKV262175 FUR262175 GEN262175 GOJ262175 GYF262175 HIB262175 HRX262175 IBT262175 ILP262175 IVL262175 JFH262175 JPD262175 JYZ262175 KIV262175 KSR262175 LCN262175 LMJ262175 LWF262175 MGB262175 MPX262175 MZT262175 NJP262175 NTL262175 ODH262175 OND262175 OWZ262175 PGV262175 PQR262175 QAN262175 QKJ262175 QUF262175 REB262175 RNX262175 RXT262175 SHP262175 SRL262175 TBH262175 TLD262175 TUZ262175 UEV262175 UOR262175 UYN262175 VIJ262175 VSF262175 WCB262175 WLX262175 WVT262175 V327711 JH327711 TD327711 ACZ327711 AMV327711 AWR327711 BGN327711 BQJ327711 CAF327711 CKB327711 CTX327711 DDT327711 DNP327711 DXL327711 EHH327711 ERD327711 FAZ327711 FKV327711 FUR327711 GEN327711 GOJ327711 GYF327711 HIB327711 HRX327711 IBT327711 ILP327711 IVL327711 JFH327711 JPD327711 JYZ327711 KIV327711 KSR327711 LCN327711 LMJ327711 LWF327711 MGB327711 MPX327711 MZT327711 NJP327711 NTL327711 ODH327711 OND327711 OWZ327711 PGV327711 PQR327711 QAN327711 QKJ327711 QUF327711 REB327711 RNX327711 RXT327711 SHP327711 SRL327711 TBH327711 TLD327711 TUZ327711 UEV327711 UOR327711 UYN327711 VIJ327711 VSF327711 WCB327711 WLX327711 WVT327711 V393247 JH393247 TD393247 ACZ393247 AMV393247 AWR393247 BGN393247 BQJ393247 CAF393247 CKB393247 CTX393247 DDT393247 DNP393247 DXL393247 EHH393247 ERD393247 FAZ393247 FKV393247 FUR393247 GEN393247 GOJ393247 GYF393247 HIB393247 HRX393247 IBT393247 ILP393247 IVL393247 JFH393247 JPD393247 JYZ393247 KIV393247 KSR393247 LCN393247 LMJ393247 LWF393247 MGB393247 MPX393247 MZT393247 NJP393247 NTL393247 ODH393247 OND393247 OWZ393247 PGV393247 PQR393247 QAN393247 QKJ393247 QUF393247 REB393247 RNX393247 RXT393247 SHP393247 SRL393247 TBH393247 TLD393247 TUZ393247 UEV393247 UOR393247 UYN393247 VIJ393247 VSF393247 WCB393247 WLX393247 WVT393247 V458783 JH458783 TD458783 ACZ458783 AMV458783 AWR458783 BGN458783 BQJ458783 CAF458783 CKB458783 CTX458783 DDT458783 DNP458783 DXL458783 EHH458783 ERD458783 FAZ458783 FKV458783 FUR458783 GEN458783 GOJ458783 GYF458783 HIB458783 HRX458783 IBT458783 ILP458783 IVL458783 JFH458783 JPD458783 JYZ458783 KIV458783 KSR458783 LCN458783 LMJ458783 LWF458783 MGB458783 MPX458783 MZT458783 NJP458783 NTL458783 ODH458783 OND458783 OWZ458783 PGV458783 PQR458783 QAN458783 QKJ458783 QUF458783 REB458783 RNX458783 RXT458783 SHP458783 SRL458783 TBH458783 TLD458783 TUZ458783 UEV458783 UOR458783 UYN458783 VIJ458783 VSF458783 WCB458783 WLX458783 WVT458783 V524319 JH524319 TD524319 ACZ524319 AMV524319 AWR524319 BGN524319 BQJ524319 CAF524319 CKB524319 CTX524319 DDT524319 DNP524319 DXL524319 EHH524319 ERD524319 FAZ524319 FKV524319 FUR524319 GEN524319 GOJ524319 GYF524319 HIB524319 HRX524319 IBT524319 ILP524319 IVL524319 JFH524319 JPD524319 JYZ524319 KIV524319 KSR524319 LCN524319 LMJ524319 LWF524319 MGB524319 MPX524319 MZT524319 NJP524319 NTL524319 ODH524319 OND524319 OWZ524319 PGV524319 PQR524319 QAN524319 QKJ524319 QUF524319 REB524319 RNX524319 RXT524319 SHP524319 SRL524319 TBH524319 TLD524319 TUZ524319 UEV524319 UOR524319 UYN524319 VIJ524319 VSF524319 WCB524319 WLX524319 WVT524319 V589855 JH589855 TD589855 ACZ589855 AMV589855 AWR589855 BGN589855 BQJ589855 CAF589855 CKB589855 CTX589855 DDT589855 DNP589855 DXL589855 EHH589855 ERD589855 FAZ589855 FKV589855 FUR589855 GEN589855 GOJ589855 GYF589855 HIB589855 HRX589855 IBT589855 ILP589855 IVL589855 JFH589855 JPD589855 JYZ589855 KIV589855 KSR589855 LCN589855 LMJ589855 LWF589855 MGB589855 MPX589855 MZT589855 NJP589855 NTL589855 ODH589855 OND589855 OWZ589855 PGV589855 PQR589855 QAN589855 QKJ589855 QUF589855 REB589855 RNX589855 RXT589855 SHP589855 SRL589855 TBH589855 TLD589855 TUZ589855 UEV589855 UOR589855 UYN589855 VIJ589855 VSF589855 WCB589855 WLX589855 WVT589855 V655391 JH655391 TD655391 ACZ655391 AMV655391 AWR655391 BGN655391 BQJ655391 CAF655391 CKB655391 CTX655391 DDT655391 DNP655391 DXL655391 EHH655391 ERD655391 FAZ655391 FKV655391 FUR655391 GEN655391 GOJ655391 GYF655391 HIB655391 HRX655391 IBT655391 ILP655391 IVL655391 JFH655391 JPD655391 JYZ655391 KIV655391 KSR655391 LCN655391 LMJ655391 LWF655391 MGB655391 MPX655391 MZT655391 NJP655391 NTL655391 ODH655391 OND655391 OWZ655391 PGV655391 PQR655391 QAN655391 QKJ655391 QUF655391 REB655391 RNX655391 RXT655391 SHP655391 SRL655391 TBH655391 TLD655391 TUZ655391 UEV655391 UOR655391 UYN655391 VIJ655391 VSF655391 WCB655391 WLX655391 WVT655391 V720927 JH720927 TD720927 ACZ720927 AMV720927 AWR720927 BGN720927 BQJ720927 CAF720927 CKB720927 CTX720927 DDT720927 DNP720927 DXL720927 EHH720927 ERD720927 FAZ720927 FKV720927 FUR720927 GEN720927 GOJ720927 GYF720927 HIB720927 HRX720927 IBT720927 ILP720927 IVL720927 JFH720927 JPD720927 JYZ720927 KIV720927 KSR720927 LCN720927 LMJ720927 LWF720927 MGB720927 MPX720927 MZT720927 NJP720927 NTL720927 ODH720927 OND720927 OWZ720927 PGV720927 PQR720927 QAN720927 QKJ720927 QUF720927 REB720927 RNX720927 RXT720927 SHP720927 SRL720927 TBH720927 TLD720927 TUZ720927 UEV720927 UOR720927 UYN720927 VIJ720927 VSF720927 WCB720927 WLX720927 WVT720927 V786463 JH786463 TD786463 ACZ786463 AMV786463 AWR786463 BGN786463 BQJ786463 CAF786463 CKB786463 CTX786463 DDT786463 DNP786463 DXL786463 EHH786463 ERD786463 FAZ786463 FKV786463 FUR786463 GEN786463 GOJ786463 GYF786463 HIB786463 HRX786463 IBT786463 ILP786463 IVL786463 JFH786463 JPD786463 JYZ786463 KIV786463 KSR786463 LCN786463 LMJ786463 LWF786463 MGB786463 MPX786463 MZT786463 NJP786463 NTL786463 ODH786463 OND786463 OWZ786463 PGV786463 PQR786463 QAN786463 QKJ786463 QUF786463 REB786463 RNX786463 RXT786463 SHP786463 SRL786463 TBH786463 TLD786463 TUZ786463 UEV786463 UOR786463 UYN786463 VIJ786463 VSF786463 WCB786463 WLX786463 WVT786463 V851999 JH851999 TD851999 ACZ851999 AMV851999 AWR851999 BGN851999 BQJ851999 CAF851999 CKB851999 CTX851999 DDT851999 DNP851999 DXL851999 EHH851999 ERD851999 FAZ851999 FKV851999 FUR851999 GEN851999 GOJ851999 GYF851999 HIB851999 HRX851999 IBT851999 ILP851999 IVL851999 JFH851999 JPD851999 JYZ851999 KIV851999 KSR851999 LCN851999 LMJ851999 LWF851999 MGB851999 MPX851999 MZT851999 NJP851999 NTL851999 ODH851999 OND851999 OWZ851999 PGV851999 PQR851999 QAN851999 QKJ851999 QUF851999 REB851999 RNX851999 RXT851999 SHP851999 SRL851999 TBH851999 TLD851999 TUZ851999 UEV851999 UOR851999 UYN851999 VIJ851999 VSF851999 WCB851999 WLX851999 WVT851999 V917535 JH917535 TD917535 ACZ917535 AMV917535 AWR917535 BGN917535 BQJ917535 CAF917535 CKB917535 CTX917535 DDT917535 DNP917535 DXL917535 EHH917535 ERD917535 FAZ917535 FKV917535 FUR917535 GEN917535 GOJ917535 GYF917535 HIB917535 HRX917535 IBT917535 ILP917535 IVL917535 JFH917535 JPD917535 JYZ917535 KIV917535 KSR917535 LCN917535 LMJ917535 LWF917535 MGB917535 MPX917535 MZT917535 NJP917535 NTL917535 ODH917535 OND917535 OWZ917535 PGV917535 PQR917535 QAN917535 QKJ917535 QUF917535 REB917535 RNX917535 RXT917535 SHP917535 SRL917535 TBH917535 TLD917535 TUZ917535 UEV917535 UOR917535 UYN917535 VIJ917535 VSF917535 WCB917535 WLX917535 WVT917535 V983071 JH983071 TD983071 ACZ983071 AMV983071 AWR983071 BGN983071 BQJ983071 CAF983071 CKB983071 CTX983071 DDT983071 DNP983071 DXL983071 EHH983071 ERD983071 FAZ983071 FKV983071 FUR983071 GEN983071 GOJ983071 GYF983071 HIB983071 HRX983071 IBT983071 ILP983071 IVL983071 JFH983071 JPD983071 JYZ983071 KIV983071 KSR983071 LCN983071 LMJ983071 LWF983071 MGB983071 MPX983071 MZT983071 NJP983071 NTL983071 ODH983071 OND983071 OWZ983071 PGV983071 PQR983071 QAN983071 QKJ983071 QUF983071 REB983071 RNX983071 RXT983071 SHP983071 SRL983071 TBH983071 TLD983071 TUZ983071 UEV983071 UOR983071 UYN983071 VIJ983071 VSF983071 WCB983071 WLX983071 WVT983071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67 JD65567 SZ65567 ACV65567 AMR65567 AWN65567 BGJ65567 BQF65567 CAB65567 CJX65567 CTT65567 DDP65567 DNL65567 DXH65567 EHD65567 EQZ65567 FAV65567 FKR65567 FUN65567 GEJ65567 GOF65567 GYB65567 HHX65567 HRT65567 IBP65567 ILL65567 IVH65567 JFD65567 JOZ65567 JYV65567 KIR65567 KSN65567 LCJ65567 LMF65567 LWB65567 MFX65567 MPT65567 MZP65567 NJL65567 NTH65567 ODD65567 OMZ65567 OWV65567 PGR65567 PQN65567 QAJ65567 QKF65567 QUB65567 RDX65567 RNT65567 RXP65567 SHL65567 SRH65567 TBD65567 TKZ65567 TUV65567 UER65567 UON65567 UYJ65567 VIF65567 VSB65567 WBX65567 WLT65567 WVP65567 R131103 JD131103 SZ131103 ACV131103 AMR131103 AWN131103 BGJ131103 BQF131103 CAB131103 CJX131103 CTT131103 DDP131103 DNL131103 DXH131103 EHD131103 EQZ131103 FAV131103 FKR131103 FUN131103 GEJ131103 GOF131103 GYB131103 HHX131103 HRT131103 IBP131103 ILL131103 IVH131103 JFD131103 JOZ131103 JYV131103 KIR131103 KSN131103 LCJ131103 LMF131103 LWB131103 MFX131103 MPT131103 MZP131103 NJL131103 NTH131103 ODD131103 OMZ131103 OWV131103 PGR131103 PQN131103 QAJ131103 QKF131103 QUB131103 RDX131103 RNT131103 RXP131103 SHL131103 SRH131103 TBD131103 TKZ131103 TUV131103 UER131103 UON131103 UYJ131103 VIF131103 VSB131103 WBX131103 WLT131103 WVP131103 R196639 JD196639 SZ196639 ACV196639 AMR196639 AWN196639 BGJ196639 BQF196639 CAB196639 CJX196639 CTT196639 DDP196639 DNL196639 DXH196639 EHD196639 EQZ196639 FAV196639 FKR196639 FUN196639 GEJ196639 GOF196639 GYB196639 HHX196639 HRT196639 IBP196639 ILL196639 IVH196639 JFD196639 JOZ196639 JYV196639 KIR196639 KSN196639 LCJ196639 LMF196639 LWB196639 MFX196639 MPT196639 MZP196639 NJL196639 NTH196639 ODD196639 OMZ196639 OWV196639 PGR196639 PQN196639 QAJ196639 QKF196639 QUB196639 RDX196639 RNT196639 RXP196639 SHL196639 SRH196639 TBD196639 TKZ196639 TUV196639 UER196639 UON196639 UYJ196639 VIF196639 VSB196639 WBX196639 WLT196639 WVP196639 R262175 JD262175 SZ262175 ACV262175 AMR262175 AWN262175 BGJ262175 BQF262175 CAB262175 CJX262175 CTT262175 DDP262175 DNL262175 DXH262175 EHD262175 EQZ262175 FAV262175 FKR262175 FUN262175 GEJ262175 GOF262175 GYB262175 HHX262175 HRT262175 IBP262175 ILL262175 IVH262175 JFD262175 JOZ262175 JYV262175 KIR262175 KSN262175 LCJ262175 LMF262175 LWB262175 MFX262175 MPT262175 MZP262175 NJL262175 NTH262175 ODD262175 OMZ262175 OWV262175 PGR262175 PQN262175 QAJ262175 QKF262175 QUB262175 RDX262175 RNT262175 RXP262175 SHL262175 SRH262175 TBD262175 TKZ262175 TUV262175 UER262175 UON262175 UYJ262175 VIF262175 VSB262175 WBX262175 WLT262175 WVP262175 R327711 JD327711 SZ327711 ACV327711 AMR327711 AWN327711 BGJ327711 BQF327711 CAB327711 CJX327711 CTT327711 DDP327711 DNL327711 DXH327711 EHD327711 EQZ327711 FAV327711 FKR327711 FUN327711 GEJ327711 GOF327711 GYB327711 HHX327711 HRT327711 IBP327711 ILL327711 IVH327711 JFD327711 JOZ327711 JYV327711 KIR327711 KSN327711 LCJ327711 LMF327711 LWB327711 MFX327711 MPT327711 MZP327711 NJL327711 NTH327711 ODD327711 OMZ327711 OWV327711 PGR327711 PQN327711 QAJ327711 QKF327711 QUB327711 RDX327711 RNT327711 RXP327711 SHL327711 SRH327711 TBD327711 TKZ327711 TUV327711 UER327711 UON327711 UYJ327711 VIF327711 VSB327711 WBX327711 WLT327711 WVP327711 R393247 JD393247 SZ393247 ACV393247 AMR393247 AWN393247 BGJ393247 BQF393247 CAB393247 CJX393247 CTT393247 DDP393247 DNL393247 DXH393247 EHD393247 EQZ393247 FAV393247 FKR393247 FUN393247 GEJ393247 GOF393247 GYB393247 HHX393247 HRT393247 IBP393247 ILL393247 IVH393247 JFD393247 JOZ393247 JYV393247 KIR393247 KSN393247 LCJ393247 LMF393247 LWB393247 MFX393247 MPT393247 MZP393247 NJL393247 NTH393247 ODD393247 OMZ393247 OWV393247 PGR393247 PQN393247 QAJ393247 QKF393247 QUB393247 RDX393247 RNT393247 RXP393247 SHL393247 SRH393247 TBD393247 TKZ393247 TUV393247 UER393247 UON393247 UYJ393247 VIF393247 VSB393247 WBX393247 WLT393247 WVP393247 R458783 JD458783 SZ458783 ACV458783 AMR458783 AWN458783 BGJ458783 BQF458783 CAB458783 CJX458783 CTT458783 DDP458783 DNL458783 DXH458783 EHD458783 EQZ458783 FAV458783 FKR458783 FUN458783 GEJ458783 GOF458783 GYB458783 HHX458783 HRT458783 IBP458783 ILL458783 IVH458783 JFD458783 JOZ458783 JYV458783 KIR458783 KSN458783 LCJ458783 LMF458783 LWB458783 MFX458783 MPT458783 MZP458783 NJL458783 NTH458783 ODD458783 OMZ458783 OWV458783 PGR458783 PQN458783 QAJ458783 QKF458783 QUB458783 RDX458783 RNT458783 RXP458783 SHL458783 SRH458783 TBD458783 TKZ458783 TUV458783 UER458783 UON458783 UYJ458783 VIF458783 VSB458783 WBX458783 WLT458783 WVP458783 R524319 JD524319 SZ524319 ACV524319 AMR524319 AWN524319 BGJ524319 BQF524319 CAB524319 CJX524319 CTT524319 DDP524319 DNL524319 DXH524319 EHD524319 EQZ524319 FAV524319 FKR524319 FUN524319 GEJ524319 GOF524319 GYB524319 HHX524319 HRT524319 IBP524319 ILL524319 IVH524319 JFD524319 JOZ524319 JYV524319 KIR524319 KSN524319 LCJ524319 LMF524319 LWB524319 MFX524319 MPT524319 MZP524319 NJL524319 NTH524319 ODD524319 OMZ524319 OWV524319 PGR524319 PQN524319 QAJ524319 QKF524319 QUB524319 RDX524319 RNT524319 RXP524319 SHL524319 SRH524319 TBD524319 TKZ524319 TUV524319 UER524319 UON524319 UYJ524319 VIF524319 VSB524319 WBX524319 WLT524319 WVP524319 R589855 JD589855 SZ589855 ACV589855 AMR589855 AWN589855 BGJ589855 BQF589855 CAB589855 CJX589855 CTT589855 DDP589855 DNL589855 DXH589855 EHD589855 EQZ589855 FAV589855 FKR589855 FUN589855 GEJ589855 GOF589855 GYB589855 HHX589855 HRT589855 IBP589855 ILL589855 IVH589855 JFD589855 JOZ589855 JYV589855 KIR589855 KSN589855 LCJ589855 LMF589855 LWB589855 MFX589855 MPT589855 MZP589855 NJL589855 NTH589855 ODD589855 OMZ589855 OWV589855 PGR589855 PQN589855 QAJ589855 QKF589855 QUB589855 RDX589855 RNT589855 RXP589855 SHL589855 SRH589855 TBD589855 TKZ589855 TUV589855 UER589855 UON589855 UYJ589855 VIF589855 VSB589855 WBX589855 WLT589855 WVP589855 R655391 JD655391 SZ655391 ACV655391 AMR655391 AWN655391 BGJ655391 BQF655391 CAB655391 CJX655391 CTT655391 DDP655391 DNL655391 DXH655391 EHD655391 EQZ655391 FAV655391 FKR655391 FUN655391 GEJ655391 GOF655391 GYB655391 HHX655391 HRT655391 IBP655391 ILL655391 IVH655391 JFD655391 JOZ655391 JYV655391 KIR655391 KSN655391 LCJ655391 LMF655391 LWB655391 MFX655391 MPT655391 MZP655391 NJL655391 NTH655391 ODD655391 OMZ655391 OWV655391 PGR655391 PQN655391 QAJ655391 QKF655391 QUB655391 RDX655391 RNT655391 RXP655391 SHL655391 SRH655391 TBD655391 TKZ655391 TUV655391 UER655391 UON655391 UYJ655391 VIF655391 VSB655391 WBX655391 WLT655391 WVP655391 R720927 JD720927 SZ720927 ACV720927 AMR720927 AWN720927 BGJ720927 BQF720927 CAB720927 CJX720927 CTT720927 DDP720927 DNL720927 DXH720927 EHD720927 EQZ720927 FAV720927 FKR720927 FUN720927 GEJ720927 GOF720927 GYB720927 HHX720927 HRT720927 IBP720927 ILL720927 IVH720927 JFD720927 JOZ720927 JYV720927 KIR720927 KSN720927 LCJ720927 LMF720927 LWB720927 MFX720927 MPT720927 MZP720927 NJL720927 NTH720927 ODD720927 OMZ720927 OWV720927 PGR720927 PQN720927 QAJ720927 QKF720927 QUB720927 RDX720927 RNT720927 RXP720927 SHL720927 SRH720927 TBD720927 TKZ720927 TUV720927 UER720927 UON720927 UYJ720927 VIF720927 VSB720927 WBX720927 WLT720927 WVP720927 R786463 JD786463 SZ786463 ACV786463 AMR786463 AWN786463 BGJ786463 BQF786463 CAB786463 CJX786463 CTT786463 DDP786463 DNL786463 DXH786463 EHD786463 EQZ786463 FAV786463 FKR786463 FUN786463 GEJ786463 GOF786463 GYB786463 HHX786463 HRT786463 IBP786463 ILL786463 IVH786463 JFD786463 JOZ786463 JYV786463 KIR786463 KSN786463 LCJ786463 LMF786463 LWB786463 MFX786463 MPT786463 MZP786463 NJL786463 NTH786463 ODD786463 OMZ786463 OWV786463 PGR786463 PQN786463 QAJ786463 QKF786463 QUB786463 RDX786463 RNT786463 RXP786463 SHL786463 SRH786463 TBD786463 TKZ786463 TUV786463 UER786463 UON786463 UYJ786463 VIF786463 VSB786463 WBX786463 WLT786463 WVP786463 R851999 JD851999 SZ851999 ACV851999 AMR851999 AWN851999 BGJ851999 BQF851999 CAB851999 CJX851999 CTT851999 DDP851999 DNL851999 DXH851999 EHD851999 EQZ851999 FAV851999 FKR851999 FUN851999 GEJ851999 GOF851999 GYB851999 HHX851999 HRT851999 IBP851999 ILL851999 IVH851999 JFD851999 JOZ851999 JYV851999 KIR851999 KSN851999 LCJ851999 LMF851999 LWB851999 MFX851999 MPT851999 MZP851999 NJL851999 NTH851999 ODD851999 OMZ851999 OWV851999 PGR851999 PQN851999 QAJ851999 QKF851999 QUB851999 RDX851999 RNT851999 RXP851999 SHL851999 SRH851999 TBD851999 TKZ851999 TUV851999 UER851999 UON851999 UYJ851999 VIF851999 VSB851999 WBX851999 WLT851999 WVP851999 R917535 JD917535 SZ917535 ACV917535 AMR917535 AWN917535 BGJ917535 BQF917535 CAB917535 CJX917535 CTT917535 DDP917535 DNL917535 DXH917535 EHD917535 EQZ917535 FAV917535 FKR917535 FUN917535 GEJ917535 GOF917535 GYB917535 HHX917535 HRT917535 IBP917535 ILL917535 IVH917535 JFD917535 JOZ917535 JYV917535 KIR917535 KSN917535 LCJ917535 LMF917535 LWB917535 MFX917535 MPT917535 MZP917535 NJL917535 NTH917535 ODD917535 OMZ917535 OWV917535 PGR917535 PQN917535 QAJ917535 QKF917535 QUB917535 RDX917535 RNT917535 RXP917535 SHL917535 SRH917535 TBD917535 TKZ917535 TUV917535 UER917535 UON917535 UYJ917535 VIF917535 VSB917535 WBX917535 WLT917535 WVP917535 R983071 JD983071 SZ983071 ACV983071 AMR983071 AWN983071 BGJ983071 BQF983071 CAB983071 CJX983071 CTT983071 DDP983071 DNL983071 DXH983071 EHD983071 EQZ983071 FAV983071 FKR983071 FUN983071 GEJ983071 GOF983071 GYB983071 HHX983071 HRT983071 IBP983071 ILL983071 IVH983071 JFD983071 JOZ983071 JYV983071 KIR983071 KSN983071 LCJ983071 LMF983071 LWB983071 MFX983071 MPT983071 MZP983071 NJL983071 NTH983071 ODD983071 OMZ983071 OWV983071 PGR983071 PQN983071 QAJ983071 QKF983071 QUB983071 RDX983071 RNT983071 RXP983071 SHL983071 SRH983071 TBD983071 TKZ983071 TUV983071 UER983071 UON983071 UYJ983071 VIF983071 VSB983071 WBX983071 WLT983071 WVP983071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67 IZ65567 SV65567 ACR65567 AMN65567 AWJ65567 BGF65567 BQB65567 BZX65567 CJT65567 CTP65567 DDL65567 DNH65567 DXD65567 EGZ65567 EQV65567 FAR65567 FKN65567 FUJ65567 GEF65567 GOB65567 GXX65567 HHT65567 HRP65567 IBL65567 ILH65567 IVD65567 JEZ65567 JOV65567 JYR65567 KIN65567 KSJ65567 LCF65567 LMB65567 LVX65567 MFT65567 MPP65567 MZL65567 NJH65567 NTD65567 OCZ65567 OMV65567 OWR65567 PGN65567 PQJ65567 QAF65567 QKB65567 QTX65567 RDT65567 RNP65567 RXL65567 SHH65567 SRD65567 TAZ65567 TKV65567 TUR65567 UEN65567 UOJ65567 UYF65567 VIB65567 VRX65567 WBT65567 WLP65567 WVL65567 N131103 IZ131103 SV131103 ACR131103 AMN131103 AWJ131103 BGF131103 BQB131103 BZX131103 CJT131103 CTP131103 DDL131103 DNH131103 DXD131103 EGZ131103 EQV131103 FAR131103 FKN131103 FUJ131103 GEF131103 GOB131103 GXX131103 HHT131103 HRP131103 IBL131103 ILH131103 IVD131103 JEZ131103 JOV131103 JYR131103 KIN131103 KSJ131103 LCF131103 LMB131103 LVX131103 MFT131103 MPP131103 MZL131103 NJH131103 NTD131103 OCZ131103 OMV131103 OWR131103 PGN131103 PQJ131103 QAF131103 QKB131103 QTX131103 RDT131103 RNP131103 RXL131103 SHH131103 SRD131103 TAZ131103 TKV131103 TUR131103 UEN131103 UOJ131103 UYF131103 VIB131103 VRX131103 WBT131103 WLP131103 WVL131103 N196639 IZ196639 SV196639 ACR196639 AMN196639 AWJ196639 BGF196639 BQB196639 BZX196639 CJT196639 CTP196639 DDL196639 DNH196639 DXD196639 EGZ196639 EQV196639 FAR196639 FKN196639 FUJ196639 GEF196639 GOB196639 GXX196639 HHT196639 HRP196639 IBL196639 ILH196639 IVD196639 JEZ196639 JOV196639 JYR196639 KIN196639 KSJ196639 LCF196639 LMB196639 LVX196639 MFT196639 MPP196639 MZL196639 NJH196639 NTD196639 OCZ196639 OMV196639 OWR196639 PGN196639 PQJ196639 QAF196639 QKB196639 QTX196639 RDT196639 RNP196639 RXL196639 SHH196639 SRD196639 TAZ196639 TKV196639 TUR196639 UEN196639 UOJ196639 UYF196639 VIB196639 VRX196639 WBT196639 WLP196639 WVL196639 N262175 IZ262175 SV262175 ACR262175 AMN262175 AWJ262175 BGF262175 BQB262175 BZX262175 CJT262175 CTP262175 DDL262175 DNH262175 DXD262175 EGZ262175 EQV262175 FAR262175 FKN262175 FUJ262175 GEF262175 GOB262175 GXX262175 HHT262175 HRP262175 IBL262175 ILH262175 IVD262175 JEZ262175 JOV262175 JYR262175 KIN262175 KSJ262175 LCF262175 LMB262175 LVX262175 MFT262175 MPP262175 MZL262175 NJH262175 NTD262175 OCZ262175 OMV262175 OWR262175 PGN262175 PQJ262175 QAF262175 QKB262175 QTX262175 RDT262175 RNP262175 RXL262175 SHH262175 SRD262175 TAZ262175 TKV262175 TUR262175 UEN262175 UOJ262175 UYF262175 VIB262175 VRX262175 WBT262175 WLP262175 WVL262175 N327711 IZ327711 SV327711 ACR327711 AMN327711 AWJ327711 BGF327711 BQB327711 BZX327711 CJT327711 CTP327711 DDL327711 DNH327711 DXD327711 EGZ327711 EQV327711 FAR327711 FKN327711 FUJ327711 GEF327711 GOB327711 GXX327711 HHT327711 HRP327711 IBL327711 ILH327711 IVD327711 JEZ327711 JOV327711 JYR327711 KIN327711 KSJ327711 LCF327711 LMB327711 LVX327711 MFT327711 MPP327711 MZL327711 NJH327711 NTD327711 OCZ327711 OMV327711 OWR327711 PGN327711 PQJ327711 QAF327711 QKB327711 QTX327711 RDT327711 RNP327711 RXL327711 SHH327711 SRD327711 TAZ327711 TKV327711 TUR327711 UEN327711 UOJ327711 UYF327711 VIB327711 VRX327711 WBT327711 WLP327711 WVL327711 N393247 IZ393247 SV393247 ACR393247 AMN393247 AWJ393247 BGF393247 BQB393247 BZX393247 CJT393247 CTP393247 DDL393247 DNH393247 DXD393247 EGZ393247 EQV393247 FAR393247 FKN393247 FUJ393247 GEF393247 GOB393247 GXX393247 HHT393247 HRP393247 IBL393247 ILH393247 IVD393247 JEZ393247 JOV393247 JYR393247 KIN393247 KSJ393247 LCF393247 LMB393247 LVX393247 MFT393247 MPP393247 MZL393247 NJH393247 NTD393247 OCZ393247 OMV393247 OWR393247 PGN393247 PQJ393247 QAF393247 QKB393247 QTX393247 RDT393247 RNP393247 RXL393247 SHH393247 SRD393247 TAZ393247 TKV393247 TUR393247 UEN393247 UOJ393247 UYF393247 VIB393247 VRX393247 WBT393247 WLP393247 WVL393247 N458783 IZ458783 SV458783 ACR458783 AMN458783 AWJ458783 BGF458783 BQB458783 BZX458783 CJT458783 CTP458783 DDL458783 DNH458783 DXD458783 EGZ458783 EQV458783 FAR458783 FKN458783 FUJ458783 GEF458783 GOB458783 GXX458783 HHT458783 HRP458783 IBL458783 ILH458783 IVD458783 JEZ458783 JOV458783 JYR458783 KIN458783 KSJ458783 LCF458783 LMB458783 LVX458783 MFT458783 MPP458783 MZL458783 NJH458783 NTD458783 OCZ458783 OMV458783 OWR458783 PGN458783 PQJ458783 QAF458783 QKB458783 QTX458783 RDT458783 RNP458783 RXL458783 SHH458783 SRD458783 TAZ458783 TKV458783 TUR458783 UEN458783 UOJ458783 UYF458783 VIB458783 VRX458783 WBT458783 WLP458783 WVL458783 N524319 IZ524319 SV524319 ACR524319 AMN524319 AWJ524319 BGF524319 BQB524319 BZX524319 CJT524319 CTP524319 DDL524319 DNH524319 DXD524319 EGZ524319 EQV524319 FAR524319 FKN524319 FUJ524319 GEF524319 GOB524319 GXX524319 HHT524319 HRP524319 IBL524319 ILH524319 IVD524319 JEZ524319 JOV524319 JYR524319 KIN524319 KSJ524319 LCF524319 LMB524319 LVX524319 MFT524319 MPP524319 MZL524319 NJH524319 NTD524319 OCZ524319 OMV524319 OWR524319 PGN524319 PQJ524319 QAF524319 QKB524319 QTX524319 RDT524319 RNP524319 RXL524319 SHH524319 SRD524319 TAZ524319 TKV524319 TUR524319 UEN524319 UOJ524319 UYF524319 VIB524319 VRX524319 WBT524319 WLP524319 WVL524319 N589855 IZ589855 SV589855 ACR589855 AMN589855 AWJ589855 BGF589855 BQB589855 BZX589855 CJT589855 CTP589855 DDL589855 DNH589855 DXD589855 EGZ589855 EQV589855 FAR589855 FKN589855 FUJ589855 GEF589855 GOB589855 GXX589855 HHT589855 HRP589855 IBL589855 ILH589855 IVD589855 JEZ589855 JOV589855 JYR589855 KIN589855 KSJ589855 LCF589855 LMB589855 LVX589855 MFT589855 MPP589855 MZL589855 NJH589855 NTD589855 OCZ589855 OMV589855 OWR589855 PGN589855 PQJ589855 QAF589855 QKB589855 QTX589855 RDT589855 RNP589855 RXL589855 SHH589855 SRD589855 TAZ589855 TKV589855 TUR589855 UEN589855 UOJ589855 UYF589855 VIB589855 VRX589855 WBT589855 WLP589855 WVL589855 N655391 IZ655391 SV655391 ACR655391 AMN655391 AWJ655391 BGF655391 BQB655391 BZX655391 CJT655391 CTP655391 DDL655391 DNH655391 DXD655391 EGZ655391 EQV655391 FAR655391 FKN655391 FUJ655391 GEF655391 GOB655391 GXX655391 HHT655391 HRP655391 IBL655391 ILH655391 IVD655391 JEZ655391 JOV655391 JYR655391 KIN655391 KSJ655391 LCF655391 LMB655391 LVX655391 MFT655391 MPP655391 MZL655391 NJH655391 NTD655391 OCZ655391 OMV655391 OWR655391 PGN655391 PQJ655391 QAF655391 QKB655391 QTX655391 RDT655391 RNP655391 RXL655391 SHH655391 SRD655391 TAZ655391 TKV655391 TUR655391 UEN655391 UOJ655391 UYF655391 VIB655391 VRX655391 WBT655391 WLP655391 WVL655391 N720927 IZ720927 SV720927 ACR720927 AMN720927 AWJ720927 BGF720927 BQB720927 BZX720927 CJT720927 CTP720927 DDL720927 DNH720927 DXD720927 EGZ720927 EQV720927 FAR720927 FKN720927 FUJ720927 GEF720927 GOB720927 GXX720927 HHT720927 HRP720927 IBL720927 ILH720927 IVD720927 JEZ720927 JOV720927 JYR720927 KIN720927 KSJ720927 LCF720927 LMB720927 LVX720927 MFT720927 MPP720927 MZL720927 NJH720927 NTD720927 OCZ720927 OMV720927 OWR720927 PGN720927 PQJ720927 QAF720927 QKB720927 QTX720927 RDT720927 RNP720927 RXL720927 SHH720927 SRD720927 TAZ720927 TKV720927 TUR720927 UEN720927 UOJ720927 UYF720927 VIB720927 VRX720927 WBT720927 WLP720927 WVL720927 N786463 IZ786463 SV786463 ACR786463 AMN786463 AWJ786463 BGF786463 BQB786463 BZX786463 CJT786463 CTP786463 DDL786463 DNH786463 DXD786463 EGZ786463 EQV786463 FAR786463 FKN786463 FUJ786463 GEF786463 GOB786463 GXX786463 HHT786463 HRP786463 IBL786463 ILH786463 IVD786463 JEZ786463 JOV786463 JYR786463 KIN786463 KSJ786463 LCF786463 LMB786463 LVX786463 MFT786463 MPP786463 MZL786463 NJH786463 NTD786463 OCZ786463 OMV786463 OWR786463 PGN786463 PQJ786463 QAF786463 QKB786463 QTX786463 RDT786463 RNP786463 RXL786463 SHH786463 SRD786463 TAZ786463 TKV786463 TUR786463 UEN786463 UOJ786463 UYF786463 VIB786463 VRX786463 WBT786463 WLP786463 WVL786463 N851999 IZ851999 SV851999 ACR851999 AMN851999 AWJ851999 BGF851999 BQB851999 BZX851999 CJT851999 CTP851999 DDL851999 DNH851999 DXD851999 EGZ851999 EQV851999 FAR851999 FKN851999 FUJ851999 GEF851999 GOB851999 GXX851999 HHT851999 HRP851999 IBL851999 ILH851999 IVD851999 JEZ851999 JOV851999 JYR851999 KIN851999 KSJ851999 LCF851999 LMB851999 LVX851999 MFT851999 MPP851999 MZL851999 NJH851999 NTD851999 OCZ851999 OMV851999 OWR851999 PGN851999 PQJ851999 QAF851999 QKB851999 QTX851999 RDT851999 RNP851999 RXL851999 SHH851999 SRD851999 TAZ851999 TKV851999 TUR851999 UEN851999 UOJ851999 UYF851999 VIB851999 VRX851999 WBT851999 WLP851999 WVL851999 N917535 IZ917535 SV917535 ACR917535 AMN917535 AWJ917535 BGF917535 BQB917535 BZX917535 CJT917535 CTP917535 DDL917535 DNH917535 DXD917535 EGZ917535 EQV917535 FAR917535 FKN917535 FUJ917535 GEF917535 GOB917535 GXX917535 HHT917535 HRP917535 IBL917535 ILH917535 IVD917535 JEZ917535 JOV917535 JYR917535 KIN917535 KSJ917535 LCF917535 LMB917535 LVX917535 MFT917535 MPP917535 MZL917535 NJH917535 NTD917535 OCZ917535 OMV917535 OWR917535 PGN917535 PQJ917535 QAF917535 QKB917535 QTX917535 RDT917535 RNP917535 RXL917535 SHH917535 SRD917535 TAZ917535 TKV917535 TUR917535 UEN917535 UOJ917535 UYF917535 VIB917535 VRX917535 WBT917535 WLP917535 WVL917535 N983071 IZ983071 SV983071 ACR983071 AMN983071 AWJ983071 BGF983071 BQB983071 BZX983071 CJT983071 CTP983071 DDL983071 DNH983071 DXD983071 EGZ983071 EQV983071 FAR983071 FKN983071 FUJ983071 GEF983071 GOB983071 GXX983071 HHT983071 HRP983071 IBL983071 ILH983071 IVD983071 JEZ983071 JOV983071 JYR983071 KIN983071 KSJ983071 LCF983071 LMB983071 LVX983071 MFT983071 MPP983071 MZL983071 NJH983071 NTD983071 OCZ983071 OMV983071 OWR983071 PGN983071 PQJ983071 QAF983071 QKB983071 QTX983071 RDT983071 RNP983071 RXL983071 SHH983071 SRD983071 TAZ983071 TKV983071 TUR983071 UEN983071 UOJ983071 UYF983071 VIB983071 VRX983071 WBT983071 WLP983071 WVL983071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67:AC65568 JO65567:JO65568 TK65567:TK65568 ADG65567:ADG65568 ANC65567:ANC65568 AWY65567:AWY65568 BGU65567:BGU65568 BQQ65567:BQQ65568 CAM65567:CAM65568 CKI65567:CKI65568 CUE65567:CUE65568 DEA65567:DEA65568 DNW65567:DNW65568 DXS65567:DXS65568 EHO65567:EHO65568 ERK65567:ERK65568 FBG65567:FBG65568 FLC65567:FLC65568 FUY65567:FUY65568 GEU65567:GEU65568 GOQ65567:GOQ65568 GYM65567:GYM65568 HII65567:HII65568 HSE65567:HSE65568 ICA65567:ICA65568 ILW65567:ILW65568 IVS65567:IVS65568 JFO65567:JFO65568 JPK65567:JPK65568 JZG65567:JZG65568 KJC65567:KJC65568 KSY65567:KSY65568 LCU65567:LCU65568 LMQ65567:LMQ65568 LWM65567:LWM65568 MGI65567:MGI65568 MQE65567:MQE65568 NAA65567:NAA65568 NJW65567:NJW65568 NTS65567:NTS65568 ODO65567:ODO65568 ONK65567:ONK65568 OXG65567:OXG65568 PHC65567:PHC65568 PQY65567:PQY65568 QAU65567:QAU65568 QKQ65567:QKQ65568 QUM65567:QUM65568 REI65567:REI65568 ROE65567:ROE65568 RYA65567:RYA65568 SHW65567:SHW65568 SRS65567:SRS65568 TBO65567:TBO65568 TLK65567:TLK65568 TVG65567:TVG65568 UFC65567:UFC65568 UOY65567:UOY65568 UYU65567:UYU65568 VIQ65567:VIQ65568 VSM65567:VSM65568 WCI65567:WCI65568 WME65567:WME65568 WWA65567:WWA65568 AC131103:AC131104 JO131103:JO131104 TK131103:TK131104 ADG131103:ADG131104 ANC131103:ANC131104 AWY131103:AWY131104 BGU131103:BGU131104 BQQ131103:BQQ131104 CAM131103:CAM131104 CKI131103:CKI131104 CUE131103:CUE131104 DEA131103:DEA131104 DNW131103:DNW131104 DXS131103:DXS131104 EHO131103:EHO131104 ERK131103:ERK131104 FBG131103:FBG131104 FLC131103:FLC131104 FUY131103:FUY131104 GEU131103:GEU131104 GOQ131103:GOQ131104 GYM131103:GYM131104 HII131103:HII131104 HSE131103:HSE131104 ICA131103:ICA131104 ILW131103:ILW131104 IVS131103:IVS131104 JFO131103:JFO131104 JPK131103:JPK131104 JZG131103:JZG131104 KJC131103:KJC131104 KSY131103:KSY131104 LCU131103:LCU131104 LMQ131103:LMQ131104 LWM131103:LWM131104 MGI131103:MGI131104 MQE131103:MQE131104 NAA131103:NAA131104 NJW131103:NJW131104 NTS131103:NTS131104 ODO131103:ODO131104 ONK131103:ONK131104 OXG131103:OXG131104 PHC131103:PHC131104 PQY131103:PQY131104 QAU131103:QAU131104 QKQ131103:QKQ131104 QUM131103:QUM131104 REI131103:REI131104 ROE131103:ROE131104 RYA131103:RYA131104 SHW131103:SHW131104 SRS131103:SRS131104 TBO131103:TBO131104 TLK131103:TLK131104 TVG131103:TVG131104 UFC131103:UFC131104 UOY131103:UOY131104 UYU131103:UYU131104 VIQ131103:VIQ131104 VSM131103:VSM131104 WCI131103:WCI131104 WME131103:WME131104 WWA131103:WWA131104 AC196639:AC196640 JO196639:JO196640 TK196639:TK196640 ADG196639:ADG196640 ANC196639:ANC196640 AWY196639:AWY196640 BGU196639:BGU196640 BQQ196639:BQQ196640 CAM196639:CAM196640 CKI196639:CKI196640 CUE196639:CUE196640 DEA196639:DEA196640 DNW196639:DNW196640 DXS196639:DXS196640 EHO196639:EHO196640 ERK196639:ERK196640 FBG196639:FBG196640 FLC196639:FLC196640 FUY196639:FUY196640 GEU196639:GEU196640 GOQ196639:GOQ196640 GYM196639:GYM196640 HII196639:HII196640 HSE196639:HSE196640 ICA196639:ICA196640 ILW196639:ILW196640 IVS196639:IVS196640 JFO196639:JFO196640 JPK196639:JPK196640 JZG196639:JZG196640 KJC196639:KJC196640 KSY196639:KSY196640 LCU196639:LCU196640 LMQ196639:LMQ196640 LWM196639:LWM196640 MGI196639:MGI196640 MQE196639:MQE196640 NAA196639:NAA196640 NJW196639:NJW196640 NTS196639:NTS196640 ODO196639:ODO196640 ONK196639:ONK196640 OXG196639:OXG196640 PHC196639:PHC196640 PQY196639:PQY196640 QAU196639:QAU196640 QKQ196639:QKQ196640 QUM196639:QUM196640 REI196639:REI196640 ROE196639:ROE196640 RYA196639:RYA196640 SHW196639:SHW196640 SRS196639:SRS196640 TBO196639:TBO196640 TLK196639:TLK196640 TVG196639:TVG196640 UFC196639:UFC196640 UOY196639:UOY196640 UYU196639:UYU196640 VIQ196639:VIQ196640 VSM196639:VSM196640 WCI196639:WCI196640 WME196639:WME196640 WWA196639:WWA196640 AC262175:AC262176 JO262175:JO262176 TK262175:TK262176 ADG262175:ADG262176 ANC262175:ANC262176 AWY262175:AWY262176 BGU262175:BGU262176 BQQ262175:BQQ262176 CAM262175:CAM262176 CKI262175:CKI262176 CUE262175:CUE262176 DEA262175:DEA262176 DNW262175:DNW262176 DXS262175:DXS262176 EHO262175:EHO262176 ERK262175:ERK262176 FBG262175:FBG262176 FLC262175:FLC262176 FUY262175:FUY262176 GEU262175:GEU262176 GOQ262175:GOQ262176 GYM262175:GYM262176 HII262175:HII262176 HSE262175:HSE262176 ICA262175:ICA262176 ILW262175:ILW262176 IVS262175:IVS262176 JFO262175:JFO262176 JPK262175:JPK262176 JZG262175:JZG262176 KJC262175:KJC262176 KSY262175:KSY262176 LCU262175:LCU262176 LMQ262175:LMQ262176 LWM262175:LWM262176 MGI262175:MGI262176 MQE262175:MQE262176 NAA262175:NAA262176 NJW262175:NJW262176 NTS262175:NTS262176 ODO262175:ODO262176 ONK262175:ONK262176 OXG262175:OXG262176 PHC262175:PHC262176 PQY262175:PQY262176 QAU262175:QAU262176 QKQ262175:QKQ262176 QUM262175:QUM262176 REI262175:REI262176 ROE262175:ROE262176 RYA262175:RYA262176 SHW262175:SHW262176 SRS262175:SRS262176 TBO262175:TBO262176 TLK262175:TLK262176 TVG262175:TVG262176 UFC262175:UFC262176 UOY262175:UOY262176 UYU262175:UYU262176 VIQ262175:VIQ262176 VSM262175:VSM262176 WCI262175:WCI262176 WME262175:WME262176 WWA262175:WWA262176 AC327711:AC327712 JO327711:JO327712 TK327711:TK327712 ADG327711:ADG327712 ANC327711:ANC327712 AWY327711:AWY327712 BGU327711:BGU327712 BQQ327711:BQQ327712 CAM327711:CAM327712 CKI327711:CKI327712 CUE327711:CUE327712 DEA327711:DEA327712 DNW327711:DNW327712 DXS327711:DXS327712 EHO327711:EHO327712 ERK327711:ERK327712 FBG327711:FBG327712 FLC327711:FLC327712 FUY327711:FUY327712 GEU327711:GEU327712 GOQ327711:GOQ327712 GYM327711:GYM327712 HII327711:HII327712 HSE327711:HSE327712 ICA327711:ICA327712 ILW327711:ILW327712 IVS327711:IVS327712 JFO327711:JFO327712 JPK327711:JPK327712 JZG327711:JZG327712 KJC327711:KJC327712 KSY327711:KSY327712 LCU327711:LCU327712 LMQ327711:LMQ327712 LWM327711:LWM327712 MGI327711:MGI327712 MQE327711:MQE327712 NAA327711:NAA327712 NJW327711:NJW327712 NTS327711:NTS327712 ODO327711:ODO327712 ONK327711:ONK327712 OXG327711:OXG327712 PHC327711:PHC327712 PQY327711:PQY327712 QAU327711:QAU327712 QKQ327711:QKQ327712 QUM327711:QUM327712 REI327711:REI327712 ROE327711:ROE327712 RYA327711:RYA327712 SHW327711:SHW327712 SRS327711:SRS327712 TBO327711:TBO327712 TLK327711:TLK327712 TVG327711:TVG327712 UFC327711:UFC327712 UOY327711:UOY327712 UYU327711:UYU327712 VIQ327711:VIQ327712 VSM327711:VSM327712 WCI327711:WCI327712 WME327711:WME327712 WWA327711:WWA327712 AC393247:AC393248 JO393247:JO393248 TK393247:TK393248 ADG393247:ADG393248 ANC393247:ANC393248 AWY393247:AWY393248 BGU393247:BGU393248 BQQ393247:BQQ393248 CAM393247:CAM393248 CKI393247:CKI393248 CUE393247:CUE393248 DEA393247:DEA393248 DNW393247:DNW393248 DXS393247:DXS393248 EHO393247:EHO393248 ERK393247:ERK393248 FBG393247:FBG393248 FLC393247:FLC393248 FUY393247:FUY393248 GEU393247:GEU393248 GOQ393247:GOQ393248 GYM393247:GYM393248 HII393247:HII393248 HSE393247:HSE393248 ICA393247:ICA393248 ILW393247:ILW393248 IVS393247:IVS393248 JFO393247:JFO393248 JPK393247:JPK393248 JZG393247:JZG393248 KJC393247:KJC393248 KSY393247:KSY393248 LCU393247:LCU393248 LMQ393247:LMQ393248 LWM393247:LWM393248 MGI393247:MGI393248 MQE393247:MQE393248 NAA393247:NAA393248 NJW393247:NJW393248 NTS393247:NTS393248 ODO393247:ODO393248 ONK393247:ONK393248 OXG393247:OXG393248 PHC393247:PHC393248 PQY393247:PQY393248 QAU393247:QAU393248 QKQ393247:QKQ393248 QUM393247:QUM393248 REI393247:REI393248 ROE393247:ROE393248 RYA393247:RYA393248 SHW393247:SHW393248 SRS393247:SRS393248 TBO393247:TBO393248 TLK393247:TLK393248 TVG393247:TVG393248 UFC393247:UFC393248 UOY393247:UOY393248 UYU393247:UYU393248 VIQ393247:VIQ393248 VSM393247:VSM393248 WCI393247:WCI393248 WME393247:WME393248 WWA393247:WWA393248 AC458783:AC458784 JO458783:JO458784 TK458783:TK458784 ADG458783:ADG458784 ANC458783:ANC458784 AWY458783:AWY458784 BGU458783:BGU458784 BQQ458783:BQQ458784 CAM458783:CAM458784 CKI458783:CKI458784 CUE458783:CUE458784 DEA458783:DEA458784 DNW458783:DNW458784 DXS458783:DXS458784 EHO458783:EHO458784 ERK458783:ERK458784 FBG458783:FBG458784 FLC458783:FLC458784 FUY458783:FUY458784 GEU458783:GEU458784 GOQ458783:GOQ458784 GYM458783:GYM458784 HII458783:HII458784 HSE458783:HSE458784 ICA458783:ICA458784 ILW458783:ILW458784 IVS458783:IVS458784 JFO458783:JFO458784 JPK458783:JPK458784 JZG458783:JZG458784 KJC458783:KJC458784 KSY458783:KSY458784 LCU458783:LCU458784 LMQ458783:LMQ458784 LWM458783:LWM458784 MGI458783:MGI458784 MQE458783:MQE458784 NAA458783:NAA458784 NJW458783:NJW458784 NTS458783:NTS458784 ODO458783:ODO458784 ONK458783:ONK458784 OXG458783:OXG458784 PHC458783:PHC458784 PQY458783:PQY458784 QAU458783:QAU458784 QKQ458783:QKQ458784 QUM458783:QUM458784 REI458783:REI458784 ROE458783:ROE458784 RYA458783:RYA458784 SHW458783:SHW458784 SRS458783:SRS458784 TBO458783:TBO458784 TLK458783:TLK458784 TVG458783:TVG458784 UFC458783:UFC458784 UOY458783:UOY458784 UYU458783:UYU458784 VIQ458783:VIQ458784 VSM458783:VSM458784 WCI458783:WCI458784 WME458783:WME458784 WWA458783:WWA458784 AC524319:AC524320 JO524319:JO524320 TK524319:TK524320 ADG524319:ADG524320 ANC524319:ANC524320 AWY524319:AWY524320 BGU524319:BGU524320 BQQ524319:BQQ524320 CAM524319:CAM524320 CKI524319:CKI524320 CUE524319:CUE524320 DEA524319:DEA524320 DNW524319:DNW524320 DXS524319:DXS524320 EHO524319:EHO524320 ERK524319:ERK524320 FBG524319:FBG524320 FLC524319:FLC524320 FUY524319:FUY524320 GEU524319:GEU524320 GOQ524319:GOQ524320 GYM524319:GYM524320 HII524319:HII524320 HSE524319:HSE524320 ICA524319:ICA524320 ILW524319:ILW524320 IVS524319:IVS524320 JFO524319:JFO524320 JPK524319:JPK524320 JZG524319:JZG524320 KJC524319:KJC524320 KSY524319:KSY524320 LCU524319:LCU524320 LMQ524319:LMQ524320 LWM524319:LWM524320 MGI524319:MGI524320 MQE524319:MQE524320 NAA524319:NAA524320 NJW524319:NJW524320 NTS524319:NTS524320 ODO524319:ODO524320 ONK524319:ONK524320 OXG524319:OXG524320 PHC524319:PHC524320 PQY524319:PQY524320 QAU524319:QAU524320 QKQ524319:QKQ524320 QUM524319:QUM524320 REI524319:REI524320 ROE524319:ROE524320 RYA524319:RYA524320 SHW524319:SHW524320 SRS524319:SRS524320 TBO524319:TBO524320 TLK524319:TLK524320 TVG524319:TVG524320 UFC524319:UFC524320 UOY524319:UOY524320 UYU524319:UYU524320 VIQ524319:VIQ524320 VSM524319:VSM524320 WCI524319:WCI524320 WME524319:WME524320 WWA524319:WWA524320 AC589855:AC589856 JO589855:JO589856 TK589855:TK589856 ADG589855:ADG589856 ANC589855:ANC589856 AWY589855:AWY589856 BGU589855:BGU589856 BQQ589855:BQQ589856 CAM589855:CAM589856 CKI589855:CKI589856 CUE589855:CUE589856 DEA589855:DEA589856 DNW589855:DNW589856 DXS589855:DXS589856 EHO589855:EHO589856 ERK589855:ERK589856 FBG589855:FBG589856 FLC589855:FLC589856 FUY589855:FUY589856 GEU589855:GEU589856 GOQ589855:GOQ589856 GYM589855:GYM589856 HII589855:HII589856 HSE589855:HSE589856 ICA589855:ICA589856 ILW589855:ILW589856 IVS589855:IVS589856 JFO589855:JFO589856 JPK589855:JPK589856 JZG589855:JZG589856 KJC589855:KJC589856 KSY589855:KSY589856 LCU589855:LCU589856 LMQ589855:LMQ589856 LWM589855:LWM589856 MGI589855:MGI589856 MQE589855:MQE589856 NAA589855:NAA589856 NJW589855:NJW589856 NTS589855:NTS589856 ODO589855:ODO589856 ONK589855:ONK589856 OXG589855:OXG589856 PHC589855:PHC589856 PQY589855:PQY589856 QAU589855:QAU589856 QKQ589855:QKQ589856 QUM589855:QUM589856 REI589855:REI589856 ROE589855:ROE589856 RYA589855:RYA589856 SHW589855:SHW589856 SRS589855:SRS589856 TBO589855:TBO589856 TLK589855:TLK589856 TVG589855:TVG589856 UFC589855:UFC589856 UOY589855:UOY589856 UYU589855:UYU589856 VIQ589855:VIQ589856 VSM589855:VSM589856 WCI589855:WCI589856 WME589855:WME589856 WWA589855:WWA589856 AC655391:AC655392 JO655391:JO655392 TK655391:TK655392 ADG655391:ADG655392 ANC655391:ANC655392 AWY655391:AWY655392 BGU655391:BGU655392 BQQ655391:BQQ655392 CAM655391:CAM655392 CKI655391:CKI655392 CUE655391:CUE655392 DEA655391:DEA655392 DNW655391:DNW655392 DXS655391:DXS655392 EHO655391:EHO655392 ERK655391:ERK655392 FBG655391:FBG655392 FLC655391:FLC655392 FUY655391:FUY655392 GEU655391:GEU655392 GOQ655391:GOQ655392 GYM655391:GYM655392 HII655391:HII655392 HSE655391:HSE655392 ICA655391:ICA655392 ILW655391:ILW655392 IVS655391:IVS655392 JFO655391:JFO655392 JPK655391:JPK655392 JZG655391:JZG655392 KJC655391:KJC655392 KSY655391:KSY655392 LCU655391:LCU655392 LMQ655391:LMQ655392 LWM655391:LWM655392 MGI655391:MGI655392 MQE655391:MQE655392 NAA655391:NAA655392 NJW655391:NJW655392 NTS655391:NTS655392 ODO655391:ODO655392 ONK655391:ONK655392 OXG655391:OXG655392 PHC655391:PHC655392 PQY655391:PQY655392 QAU655391:QAU655392 QKQ655391:QKQ655392 QUM655391:QUM655392 REI655391:REI655392 ROE655391:ROE655392 RYA655391:RYA655392 SHW655391:SHW655392 SRS655391:SRS655392 TBO655391:TBO655392 TLK655391:TLK655392 TVG655391:TVG655392 UFC655391:UFC655392 UOY655391:UOY655392 UYU655391:UYU655392 VIQ655391:VIQ655392 VSM655391:VSM655392 WCI655391:WCI655392 WME655391:WME655392 WWA655391:WWA655392 AC720927:AC720928 JO720927:JO720928 TK720927:TK720928 ADG720927:ADG720928 ANC720927:ANC720928 AWY720927:AWY720928 BGU720927:BGU720928 BQQ720927:BQQ720928 CAM720927:CAM720928 CKI720927:CKI720928 CUE720927:CUE720928 DEA720927:DEA720928 DNW720927:DNW720928 DXS720927:DXS720928 EHO720927:EHO720928 ERK720927:ERK720928 FBG720927:FBG720928 FLC720927:FLC720928 FUY720927:FUY720928 GEU720927:GEU720928 GOQ720927:GOQ720928 GYM720927:GYM720928 HII720927:HII720928 HSE720927:HSE720928 ICA720927:ICA720928 ILW720927:ILW720928 IVS720927:IVS720928 JFO720927:JFO720928 JPK720927:JPK720928 JZG720927:JZG720928 KJC720927:KJC720928 KSY720927:KSY720928 LCU720927:LCU720928 LMQ720927:LMQ720928 LWM720927:LWM720928 MGI720927:MGI720928 MQE720927:MQE720928 NAA720927:NAA720928 NJW720927:NJW720928 NTS720927:NTS720928 ODO720927:ODO720928 ONK720927:ONK720928 OXG720927:OXG720928 PHC720927:PHC720928 PQY720927:PQY720928 QAU720927:QAU720928 QKQ720927:QKQ720928 QUM720927:QUM720928 REI720927:REI720928 ROE720927:ROE720928 RYA720927:RYA720928 SHW720927:SHW720928 SRS720927:SRS720928 TBO720927:TBO720928 TLK720927:TLK720928 TVG720927:TVG720928 UFC720927:UFC720928 UOY720927:UOY720928 UYU720927:UYU720928 VIQ720927:VIQ720928 VSM720927:VSM720928 WCI720927:WCI720928 WME720927:WME720928 WWA720927:WWA720928 AC786463:AC786464 JO786463:JO786464 TK786463:TK786464 ADG786463:ADG786464 ANC786463:ANC786464 AWY786463:AWY786464 BGU786463:BGU786464 BQQ786463:BQQ786464 CAM786463:CAM786464 CKI786463:CKI786464 CUE786463:CUE786464 DEA786463:DEA786464 DNW786463:DNW786464 DXS786463:DXS786464 EHO786463:EHO786464 ERK786463:ERK786464 FBG786463:FBG786464 FLC786463:FLC786464 FUY786463:FUY786464 GEU786463:GEU786464 GOQ786463:GOQ786464 GYM786463:GYM786464 HII786463:HII786464 HSE786463:HSE786464 ICA786463:ICA786464 ILW786463:ILW786464 IVS786463:IVS786464 JFO786463:JFO786464 JPK786463:JPK786464 JZG786463:JZG786464 KJC786463:KJC786464 KSY786463:KSY786464 LCU786463:LCU786464 LMQ786463:LMQ786464 LWM786463:LWM786464 MGI786463:MGI786464 MQE786463:MQE786464 NAA786463:NAA786464 NJW786463:NJW786464 NTS786463:NTS786464 ODO786463:ODO786464 ONK786463:ONK786464 OXG786463:OXG786464 PHC786463:PHC786464 PQY786463:PQY786464 QAU786463:QAU786464 QKQ786463:QKQ786464 QUM786463:QUM786464 REI786463:REI786464 ROE786463:ROE786464 RYA786463:RYA786464 SHW786463:SHW786464 SRS786463:SRS786464 TBO786463:TBO786464 TLK786463:TLK786464 TVG786463:TVG786464 UFC786463:UFC786464 UOY786463:UOY786464 UYU786463:UYU786464 VIQ786463:VIQ786464 VSM786463:VSM786464 WCI786463:WCI786464 WME786463:WME786464 WWA786463:WWA786464 AC851999:AC852000 JO851999:JO852000 TK851999:TK852000 ADG851999:ADG852000 ANC851999:ANC852000 AWY851999:AWY852000 BGU851999:BGU852000 BQQ851999:BQQ852000 CAM851999:CAM852000 CKI851999:CKI852000 CUE851999:CUE852000 DEA851999:DEA852000 DNW851999:DNW852000 DXS851999:DXS852000 EHO851999:EHO852000 ERK851999:ERK852000 FBG851999:FBG852000 FLC851999:FLC852000 FUY851999:FUY852000 GEU851999:GEU852000 GOQ851999:GOQ852000 GYM851999:GYM852000 HII851999:HII852000 HSE851999:HSE852000 ICA851999:ICA852000 ILW851999:ILW852000 IVS851999:IVS852000 JFO851999:JFO852000 JPK851999:JPK852000 JZG851999:JZG852000 KJC851999:KJC852000 KSY851999:KSY852000 LCU851999:LCU852000 LMQ851999:LMQ852000 LWM851999:LWM852000 MGI851999:MGI852000 MQE851999:MQE852000 NAA851999:NAA852000 NJW851999:NJW852000 NTS851999:NTS852000 ODO851999:ODO852000 ONK851999:ONK852000 OXG851999:OXG852000 PHC851999:PHC852000 PQY851999:PQY852000 QAU851999:QAU852000 QKQ851999:QKQ852000 QUM851999:QUM852000 REI851999:REI852000 ROE851999:ROE852000 RYA851999:RYA852000 SHW851999:SHW852000 SRS851999:SRS852000 TBO851999:TBO852000 TLK851999:TLK852000 TVG851999:TVG852000 UFC851999:UFC852000 UOY851999:UOY852000 UYU851999:UYU852000 VIQ851999:VIQ852000 VSM851999:VSM852000 WCI851999:WCI852000 WME851999:WME852000 WWA851999:WWA852000 AC917535:AC917536 JO917535:JO917536 TK917535:TK917536 ADG917535:ADG917536 ANC917535:ANC917536 AWY917535:AWY917536 BGU917535:BGU917536 BQQ917535:BQQ917536 CAM917535:CAM917536 CKI917535:CKI917536 CUE917535:CUE917536 DEA917535:DEA917536 DNW917535:DNW917536 DXS917535:DXS917536 EHO917535:EHO917536 ERK917535:ERK917536 FBG917535:FBG917536 FLC917535:FLC917536 FUY917535:FUY917536 GEU917535:GEU917536 GOQ917535:GOQ917536 GYM917535:GYM917536 HII917535:HII917536 HSE917535:HSE917536 ICA917535:ICA917536 ILW917535:ILW917536 IVS917535:IVS917536 JFO917535:JFO917536 JPK917535:JPK917536 JZG917535:JZG917536 KJC917535:KJC917536 KSY917535:KSY917536 LCU917535:LCU917536 LMQ917535:LMQ917536 LWM917535:LWM917536 MGI917535:MGI917536 MQE917535:MQE917536 NAA917535:NAA917536 NJW917535:NJW917536 NTS917535:NTS917536 ODO917535:ODO917536 ONK917535:ONK917536 OXG917535:OXG917536 PHC917535:PHC917536 PQY917535:PQY917536 QAU917535:QAU917536 QKQ917535:QKQ917536 QUM917535:QUM917536 REI917535:REI917536 ROE917535:ROE917536 RYA917535:RYA917536 SHW917535:SHW917536 SRS917535:SRS917536 TBO917535:TBO917536 TLK917535:TLK917536 TVG917535:TVG917536 UFC917535:UFC917536 UOY917535:UOY917536 UYU917535:UYU917536 VIQ917535:VIQ917536 VSM917535:VSM917536 WCI917535:WCI917536 WME917535:WME917536 WWA917535:WWA917536 AC983071:AC983072 JO983071:JO983072 TK983071:TK983072 ADG983071:ADG983072 ANC983071:ANC983072 AWY983071:AWY983072 BGU983071:BGU983072 BQQ983071:BQQ983072 CAM983071:CAM983072 CKI983071:CKI983072 CUE983071:CUE983072 DEA983071:DEA983072 DNW983071:DNW983072 DXS983071:DXS983072 EHO983071:EHO983072 ERK983071:ERK983072 FBG983071:FBG983072 FLC983071:FLC983072 FUY983071:FUY983072 GEU983071:GEU983072 GOQ983071:GOQ983072 GYM983071:GYM983072 HII983071:HII983072 HSE983071:HSE983072 ICA983071:ICA983072 ILW983071:ILW983072 IVS983071:IVS983072 JFO983071:JFO983072 JPK983071:JPK983072 JZG983071:JZG983072 KJC983071:KJC983072 KSY983071:KSY983072 LCU983071:LCU983072 LMQ983071:LMQ983072 LWM983071:LWM983072 MGI983071:MGI983072 MQE983071:MQE983072 NAA983071:NAA983072 NJW983071:NJW983072 NTS983071:NTS983072 ODO983071:ODO983072 ONK983071:ONK983072 OXG983071:OXG983072 PHC983071:PHC983072 PQY983071:PQY983072 QAU983071:QAU983072 QKQ983071:QKQ983072 QUM983071:QUM983072 REI983071:REI983072 ROE983071:ROE983072 RYA983071:RYA983072 SHW983071:SHW983072 SRS983071:SRS983072 TBO983071:TBO983072 TLK983071:TLK983072 TVG983071:TVG983072 UFC983071:UFC983072 UOY983071:UOY983072 UYU983071:UYU983072 VIQ983071:VIQ983072 VSM983071:VSM983072 WCI983071:WCI983072 WME983071:WME983072 WWA983071:WWA983072 AE589855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91 JQ65567 TM65567 ADI65567 ANE65567 AXA65567 BGW65567 BQS65567 CAO65567 CKK65567 CUG65567 DEC65567 DNY65567 DXU65567 EHQ65567 ERM65567 FBI65567 FLE65567 FVA65567 GEW65567 GOS65567 GYO65567 HIK65567 HSG65567 ICC65567 ILY65567 IVU65567 JFQ65567 JPM65567 JZI65567 KJE65567 KTA65567 LCW65567 LMS65567 LWO65567 MGK65567 MQG65567 NAC65567 NJY65567 NTU65567 ODQ65567 ONM65567 OXI65567 PHE65567 PRA65567 QAW65567 QKS65567 QUO65567 REK65567 ROG65567 RYC65567 SHY65567 SRU65567 TBQ65567 TLM65567 TVI65567 UFE65567 UPA65567 UYW65567 VIS65567 VSO65567 WCK65567 WMG65567 WWC65567 AE720927 JQ131103 TM131103 ADI131103 ANE131103 AXA131103 BGW131103 BQS131103 CAO131103 CKK131103 CUG131103 DEC131103 DNY131103 DXU131103 EHQ131103 ERM131103 FBI131103 FLE131103 FVA131103 GEW131103 GOS131103 GYO131103 HIK131103 HSG131103 ICC131103 ILY131103 IVU131103 JFQ131103 JPM131103 JZI131103 KJE131103 KTA131103 LCW131103 LMS131103 LWO131103 MGK131103 MQG131103 NAC131103 NJY131103 NTU131103 ODQ131103 ONM131103 OXI131103 PHE131103 PRA131103 QAW131103 QKS131103 QUO131103 REK131103 ROG131103 RYC131103 SHY131103 SRU131103 TBQ131103 TLM131103 TVI131103 UFE131103 UPA131103 UYW131103 VIS131103 VSO131103 WCK131103 WMG131103 WWC131103 AE786463 JQ196639 TM196639 ADI196639 ANE196639 AXA196639 BGW196639 BQS196639 CAO196639 CKK196639 CUG196639 DEC196639 DNY196639 DXU196639 EHQ196639 ERM196639 FBI196639 FLE196639 FVA196639 GEW196639 GOS196639 GYO196639 HIK196639 HSG196639 ICC196639 ILY196639 IVU196639 JFQ196639 JPM196639 JZI196639 KJE196639 KTA196639 LCW196639 LMS196639 LWO196639 MGK196639 MQG196639 NAC196639 NJY196639 NTU196639 ODQ196639 ONM196639 OXI196639 PHE196639 PRA196639 QAW196639 QKS196639 QUO196639 REK196639 ROG196639 RYC196639 SHY196639 SRU196639 TBQ196639 TLM196639 TVI196639 UFE196639 UPA196639 UYW196639 VIS196639 VSO196639 WCK196639 WMG196639 WWC196639 AE851999 JQ262175 TM262175 ADI262175 ANE262175 AXA262175 BGW262175 BQS262175 CAO262175 CKK262175 CUG262175 DEC262175 DNY262175 DXU262175 EHQ262175 ERM262175 FBI262175 FLE262175 FVA262175 GEW262175 GOS262175 GYO262175 HIK262175 HSG262175 ICC262175 ILY262175 IVU262175 JFQ262175 JPM262175 JZI262175 KJE262175 KTA262175 LCW262175 LMS262175 LWO262175 MGK262175 MQG262175 NAC262175 NJY262175 NTU262175 ODQ262175 ONM262175 OXI262175 PHE262175 PRA262175 QAW262175 QKS262175 QUO262175 REK262175 ROG262175 RYC262175 SHY262175 SRU262175 TBQ262175 TLM262175 TVI262175 UFE262175 UPA262175 UYW262175 VIS262175 VSO262175 WCK262175 WMG262175 WWC262175 AE917535 JQ327711 TM327711 ADI327711 ANE327711 AXA327711 BGW327711 BQS327711 CAO327711 CKK327711 CUG327711 DEC327711 DNY327711 DXU327711 EHQ327711 ERM327711 FBI327711 FLE327711 FVA327711 GEW327711 GOS327711 GYO327711 HIK327711 HSG327711 ICC327711 ILY327711 IVU327711 JFQ327711 JPM327711 JZI327711 KJE327711 KTA327711 LCW327711 LMS327711 LWO327711 MGK327711 MQG327711 NAC327711 NJY327711 NTU327711 ODQ327711 ONM327711 OXI327711 PHE327711 PRA327711 QAW327711 QKS327711 QUO327711 REK327711 ROG327711 RYC327711 SHY327711 SRU327711 TBQ327711 TLM327711 TVI327711 UFE327711 UPA327711 UYW327711 VIS327711 VSO327711 WCK327711 WMG327711 WWC327711 AE983071 JQ393247 TM393247 ADI393247 ANE393247 AXA393247 BGW393247 BQS393247 CAO393247 CKK393247 CUG393247 DEC393247 DNY393247 DXU393247 EHQ393247 ERM393247 FBI393247 FLE393247 FVA393247 GEW393247 GOS393247 GYO393247 HIK393247 HSG393247 ICC393247 ILY393247 IVU393247 JFQ393247 JPM393247 JZI393247 KJE393247 KTA393247 LCW393247 LMS393247 LWO393247 MGK393247 MQG393247 NAC393247 NJY393247 NTU393247 ODQ393247 ONM393247 OXI393247 PHE393247 PRA393247 QAW393247 QKS393247 QUO393247 REK393247 ROG393247 RYC393247 SHY393247 SRU393247 TBQ393247 TLM393247 TVI393247 UFE393247 UPA393247 UYW393247 VIS393247 VSO393247 WCK393247 WMG393247 WWC393247 AE65567 JQ458783 TM458783 ADI458783 ANE458783 AXA458783 BGW458783 BQS458783 CAO458783 CKK458783 CUG458783 DEC458783 DNY458783 DXU458783 EHQ458783 ERM458783 FBI458783 FLE458783 FVA458783 GEW458783 GOS458783 GYO458783 HIK458783 HSG458783 ICC458783 ILY458783 IVU458783 JFQ458783 JPM458783 JZI458783 KJE458783 KTA458783 LCW458783 LMS458783 LWO458783 MGK458783 MQG458783 NAC458783 NJY458783 NTU458783 ODQ458783 ONM458783 OXI458783 PHE458783 PRA458783 QAW458783 QKS458783 QUO458783 REK458783 ROG458783 RYC458783 SHY458783 SRU458783 TBQ458783 TLM458783 TVI458783 UFE458783 UPA458783 UYW458783 VIS458783 VSO458783 WCK458783 WMG458783 WWC458783 AE131103 JQ524319 TM524319 ADI524319 ANE524319 AXA524319 BGW524319 BQS524319 CAO524319 CKK524319 CUG524319 DEC524319 DNY524319 DXU524319 EHQ524319 ERM524319 FBI524319 FLE524319 FVA524319 GEW524319 GOS524319 GYO524319 HIK524319 HSG524319 ICC524319 ILY524319 IVU524319 JFQ524319 JPM524319 JZI524319 KJE524319 KTA524319 LCW524319 LMS524319 LWO524319 MGK524319 MQG524319 NAC524319 NJY524319 NTU524319 ODQ524319 ONM524319 OXI524319 PHE524319 PRA524319 QAW524319 QKS524319 QUO524319 REK524319 ROG524319 RYC524319 SHY524319 SRU524319 TBQ524319 TLM524319 TVI524319 UFE524319 UPA524319 UYW524319 VIS524319 VSO524319 WCK524319 WMG524319 WWC524319 AE196639 JQ589855 TM589855 ADI589855 ANE589855 AXA589855 BGW589855 BQS589855 CAO589855 CKK589855 CUG589855 DEC589855 DNY589855 DXU589855 EHQ589855 ERM589855 FBI589855 FLE589855 FVA589855 GEW589855 GOS589855 GYO589855 HIK589855 HSG589855 ICC589855 ILY589855 IVU589855 JFQ589855 JPM589855 JZI589855 KJE589855 KTA589855 LCW589855 LMS589855 LWO589855 MGK589855 MQG589855 NAC589855 NJY589855 NTU589855 ODQ589855 ONM589855 OXI589855 PHE589855 PRA589855 QAW589855 QKS589855 QUO589855 REK589855 ROG589855 RYC589855 SHY589855 SRU589855 TBQ589855 TLM589855 TVI589855 UFE589855 UPA589855 UYW589855 VIS589855 VSO589855 WCK589855 WMG589855 WWC589855 AE262175 JQ655391 TM655391 ADI655391 ANE655391 AXA655391 BGW655391 BQS655391 CAO655391 CKK655391 CUG655391 DEC655391 DNY655391 DXU655391 EHQ655391 ERM655391 FBI655391 FLE655391 FVA655391 GEW655391 GOS655391 GYO655391 HIK655391 HSG655391 ICC655391 ILY655391 IVU655391 JFQ655391 JPM655391 JZI655391 KJE655391 KTA655391 LCW655391 LMS655391 LWO655391 MGK655391 MQG655391 NAC655391 NJY655391 NTU655391 ODQ655391 ONM655391 OXI655391 PHE655391 PRA655391 QAW655391 QKS655391 QUO655391 REK655391 ROG655391 RYC655391 SHY655391 SRU655391 TBQ655391 TLM655391 TVI655391 UFE655391 UPA655391 UYW655391 VIS655391 VSO655391 WCK655391 WMG655391 WWC655391 AE327711 JQ720927 TM720927 ADI720927 ANE720927 AXA720927 BGW720927 BQS720927 CAO720927 CKK720927 CUG720927 DEC720927 DNY720927 DXU720927 EHQ720927 ERM720927 FBI720927 FLE720927 FVA720927 GEW720927 GOS720927 GYO720927 HIK720927 HSG720927 ICC720927 ILY720927 IVU720927 JFQ720927 JPM720927 JZI720927 KJE720927 KTA720927 LCW720927 LMS720927 LWO720927 MGK720927 MQG720927 NAC720927 NJY720927 NTU720927 ODQ720927 ONM720927 OXI720927 PHE720927 PRA720927 QAW720927 QKS720927 QUO720927 REK720927 ROG720927 RYC720927 SHY720927 SRU720927 TBQ720927 TLM720927 TVI720927 UFE720927 UPA720927 UYW720927 VIS720927 VSO720927 WCK720927 WMG720927 WWC720927 AE393247 JQ786463 TM786463 ADI786463 ANE786463 AXA786463 BGW786463 BQS786463 CAO786463 CKK786463 CUG786463 DEC786463 DNY786463 DXU786463 EHQ786463 ERM786463 FBI786463 FLE786463 FVA786463 GEW786463 GOS786463 GYO786463 HIK786463 HSG786463 ICC786463 ILY786463 IVU786463 JFQ786463 JPM786463 JZI786463 KJE786463 KTA786463 LCW786463 LMS786463 LWO786463 MGK786463 MQG786463 NAC786463 NJY786463 NTU786463 ODQ786463 ONM786463 OXI786463 PHE786463 PRA786463 QAW786463 QKS786463 QUO786463 REK786463 ROG786463 RYC786463 SHY786463 SRU786463 TBQ786463 TLM786463 TVI786463 UFE786463 UPA786463 UYW786463 VIS786463 VSO786463 WCK786463 WMG786463 WWC786463 AE23 JQ851999 TM851999 ADI851999 ANE851999 AXA851999 BGW851999 BQS851999 CAO851999 CKK851999 CUG851999 DEC851999 DNY851999 DXU851999 EHQ851999 ERM851999 FBI851999 FLE851999 FVA851999 GEW851999 GOS851999 GYO851999 HIK851999 HSG851999 ICC851999 ILY851999 IVU851999 JFQ851999 JPM851999 JZI851999 KJE851999 KTA851999 LCW851999 LMS851999 LWO851999 MGK851999 MQG851999 NAC851999 NJY851999 NTU851999 ODQ851999 ONM851999 OXI851999 PHE851999 PRA851999 QAW851999 QKS851999 QUO851999 REK851999 ROG851999 RYC851999 SHY851999 SRU851999 TBQ851999 TLM851999 TVI851999 UFE851999 UPA851999 UYW851999 VIS851999 VSO851999 WCK851999 WMG851999 WWC851999 JQ917535 TM917535 ADI917535 ANE917535 AXA917535 BGW917535 BQS917535 CAO917535 CKK917535 CUG917535 DEC917535 DNY917535 DXU917535 EHQ917535 ERM917535 FBI917535 FLE917535 FVA917535 GEW917535 GOS917535 GYO917535 HIK917535 HSG917535 ICC917535 ILY917535 IVU917535 JFQ917535 JPM917535 JZI917535 KJE917535 KTA917535 LCW917535 LMS917535 LWO917535 MGK917535 MQG917535 NAC917535 NJY917535 NTU917535 ODQ917535 ONM917535 OXI917535 PHE917535 PRA917535 QAW917535 QKS917535 QUO917535 REK917535 ROG917535 RYC917535 SHY917535 SRU917535 TBQ917535 TLM917535 TVI917535 UFE917535 UPA917535 UYW917535 VIS917535 VSO917535 WCK917535 WMG917535 WWC917535 WWC983071 JQ983071 TM983071 ADI983071 ANE983071 AXA983071 BGW983071 BQS983071 CAO983071 CKK983071 CUG983071 DEC983071 DNY983071 DXU983071 EHQ983071 ERM983071 FBI983071 FLE983071 FVA983071 GEW983071 GOS983071 GYO983071 HIK983071 HSG983071 ICC983071 ILY983071 IVU983071 JFQ983071 JPM983071 JZI983071 KJE983071 KTA983071 LCW983071 LMS983071 LWO983071 MGK983071 MQG983071 NAC983071 NJY983071 NTU983071 ODQ983071 ONM983071 OXI983071 PHE983071 PRA983071 QAW983071 QKS983071 QUO983071 REK983071 ROG983071 RYC983071 SHY983071 SRU983071 TBQ983071 TLM983071 TVI983071 UFE983071 UPA983071 UYW983071 VIS983071 VSO983071 WCK983071 WMG983071 AE458783 AE524319 WMQ27 WWM27 V27 JR27 TN27 ADJ27 ANF27 AXB27 BGX27 BQT27 CAP27 CKL27 CUH27 DED27 DNZ27 DXV27 EHR27 ERN27 FBJ27 FLF27 FVB27 GEX27 GOT27 GYP27 HIL27 HSH27 ICD27 ILZ27 IVV27 JFR27 JPN27 JZJ27 KJF27 KTB27 LCX27 LMT27 LWP27 MGL27 MQH27 NAD27 NJZ27 NTV27 ODR27 ONN27 OXJ27 PHF27 PRB27 QAX27 QKT27 QUP27 REL27 ROH27 RYD27 SHZ27 SRV27 TBR27 TLN27 TVJ27 UFF27 UPB27 UYX27 VIT27 VSP27 WCL27 WMH27 WWD27 R27 JN27 TJ27 ADF27 ANB27 AWX27 BGT27 BQP27 CAL27 CKH27 CUD27 DDZ27 DNV27 DXR27 EHN27 ERJ27 FBF27 FLB27 FUX27 GET27 GOP27 GYL27 HIH27 HSD27 IBZ27 ILV27 IVR27 JFN27 JPJ27 JZF27 KJB27 KSX27 LCT27 LMP27 LWL27 MGH27 MQD27 MZZ27 NJV27 NTR27 ODN27 ONJ27 OXF27 PHB27 PQX27 QAT27 QKP27 QUL27 REH27 ROD27 RXZ27 SHV27 SRR27 TBN27 TLJ27 TVF27 UFB27 UOX27 UYT27 VIP27 VSL27 WCH27 WMD27 WVZ27 N27 JJ27 TF27 ADB27 AMX27 AWT27 BGP27 BQL27 CAH27 CKD27 CTZ27 DDV27 DNR27 DXN27 EHJ27 ERF27 FBB27 FKX27 FUT27 GEP27 GOL27 GYH27 HID27 HRZ27 IBV27 ILR27 IVN27 JFJ27 JPF27 JZB27 KIX27 KST27 LCP27 LML27 LWH27 MGD27 MPZ27 MZV27 NJR27 NTN27 ODJ27 ONF27 OXB27 PGX27 PQT27 QAP27 QKL27 QUH27 RED27 RNZ27 RXV27 SHR27 SRN27 TBJ27 TLF27 TVB27 UEX27 UOT27 UYP27 VIL27 VSH27 WCD27 WLZ27 WVV27 AC27:AC28 JY27:JY28 TU27:TU28 ADQ27:ADQ28 ANM27:ANM28 AXI27:AXI28 BHE27:BHE28 BRA27:BRA28 CAW27:CAW28 CKS27:CKS28 CUO27:CUO28 DEK27:DEK28 DOG27:DOG28 DYC27:DYC28 EHY27:EHY28 ERU27:ERU28 FBQ27:FBQ28 FLM27:FLM28 FVI27:FVI28 GFE27:GFE28 GPA27:GPA28 GYW27:GYW28 HIS27:HIS28 HSO27:HSO28 ICK27:ICK28 IMG27:IMG28 IWC27:IWC28 JFY27:JFY28 JPU27:JPU28 JZQ27:JZQ28 KJM27:KJM28 KTI27:KTI28 LDE27:LDE28 LNA27:LNA28 LWW27:LWW28 MGS27:MGS28 MQO27:MQO28 NAK27:NAK28 NKG27:NKG28 NUC27:NUC28 ODY27:ODY28 ONU27:ONU28 OXQ27:OXQ28 PHM27:PHM28 PRI27:PRI28 QBE27:QBE28 QLA27:QLA28 QUW27:QUW28 RES27:RES28 ROO27:ROO28 RYK27:RYK28 SIG27:SIG28 SSC27:SSC28 TBY27:TBY28 TLU27:TLU28 TVQ27:TVQ28 UFM27:UFM28 UPI27:UPI28 UZE27:UZE28 VJA27:VJA28 VSW27:VSW28 WCS27:WCS28 WMO27:WMO28 WWK27:WWK28 KA27 TW27 ADS27 ANO27 AXK27 BHG27 BRC27 CAY27 CKU27 CUQ27 DEM27 DOI27 DYE27 EIA27 ERW27 FBS27 FLO27 FVK27 GFG27 GPC27 GYY27 HIU27 HSQ27 ICM27 IMI27 IWE27 JGA27 JPW27 JZS27 KJO27 KTK27 LDG27 LNC27 LWY27 MGU27 MQQ27 NAM27 NKI27 NUE27 OEA27 ONW27 OXS27 PHO27 PRK27 QBG27 QLC27 QUY27 REU27 ROQ27 RYM27 SII27 SSE27 TCA27 TLW27 TVS27 UFO27 UPK27 UZG27 VJC27 VSY27 WCU27 AE27 WMQ31 WWM31 V31 JR31 TN31 ADJ31 ANF31 AXB31 BGX31 BQT31 CAP31 CKL31 CUH31 DED31 DNZ31 DXV31 EHR31 ERN31 FBJ31 FLF31 FVB31 GEX31 GOT31 GYP31 HIL31 HSH31 ICD31 ILZ31 IVV31 JFR31 JPN31 JZJ31 KJF31 KTB31 LCX31 LMT31 LWP31 MGL31 MQH31 NAD31 NJZ31 NTV31 ODR31 ONN31 OXJ31 PHF31 PRB31 QAX31 QKT31 QUP31 REL31 ROH31 RYD31 SHZ31 SRV31 TBR31 TLN31 TVJ31 UFF31 UPB31 UYX31 VIT31 VSP31 WCL31 WMH31 WWD31 R31 JN31 TJ31 ADF31 ANB31 AWX31 BGT31 BQP31 CAL31 CKH31 CUD31 DDZ31 DNV31 DXR31 EHN31 ERJ31 FBF31 FLB31 FUX31 GET31 GOP31 GYL31 HIH31 HSD31 IBZ31 ILV31 IVR31 JFN31 JPJ31 JZF31 KJB31 KSX31 LCT31 LMP31 LWL31 MGH31 MQD31 MZZ31 NJV31 NTR31 ODN31 ONJ31 OXF31 PHB31 PQX31 QAT31 QKP31 QUL31 REH31 ROD31 RXZ31 SHV31 SRR31 TBN31 TLJ31 TVF31 UFB31 UOX31 UYT31 VIP31 VSL31 WCH31 WMD31 WVZ31 N31 JJ31 TF31 ADB31 AMX31 AWT31 BGP31 BQL31 CAH31 CKD31 CTZ31 DDV31 DNR31 DXN31 EHJ31 ERF31 FBB31 FKX31 FUT31 GEP31 GOL31 GYH31 HID31 HRZ31 IBV31 ILR31 IVN31 JFJ31 JPF31 JZB31 KIX31 KST31 LCP31 LML31 LWH31 MGD31 MPZ31 MZV31 NJR31 NTN31 ODJ31 ONF31 OXB31 PGX31 PQT31 QAP31 QKL31 QUH31 RED31 RNZ31 RXV31 SHR31 SRN31 TBJ31 TLF31 TVB31 UEX31 UOT31 UYP31 VIL31 VSH31 WCD31 WLZ31 WVV31 AC31:AC32 JY31:JY32 TU31:TU32 ADQ31:ADQ32 ANM31:ANM32 AXI31:AXI32 BHE31:BHE32 BRA31:BRA32 CAW31:CAW32 CKS31:CKS32 CUO31:CUO32 DEK31:DEK32 DOG31:DOG32 DYC31:DYC32 EHY31:EHY32 ERU31:ERU32 FBQ31:FBQ32 FLM31:FLM32 FVI31:FVI32 GFE31:GFE32 GPA31:GPA32 GYW31:GYW32 HIS31:HIS32 HSO31:HSO32 ICK31:ICK32 IMG31:IMG32 IWC31:IWC32 JFY31:JFY32 JPU31:JPU32 JZQ31:JZQ32 KJM31:KJM32 KTI31:KTI32 LDE31:LDE32 LNA31:LNA32 LWW31:LWW32 MGS31:MGS32 MQO31:MQO32 NAK31:NAK32 NKG31:NKG32 NUC31:NUC32 ODY31:ODY32 ONU31:ONU32 OXQ31:OXQ32 PHM31:PHM32 PRI31:PRI32 QBE31:QBE32 QLA31:QLA32 QUW31:QUW32 RES31:RES32 ROO31:ROO32 RYK31:RYK32 SIG31:SIG32 SSC31:SSC32 TBY31:TBY32 TLU31:TLU32 TVQ31:TVQ32 UFM31:UFM32 UPI31:UPI32 UZE31:UZE32 VJA31:VJA32 VSW31:VSW32 WCS31:WCS32 WMO31:WMO32 WWK31:WWK32 KA31 TW31 ADS31 ANO31 AXK31 BHG31 BRC31 CAY31 CKU31 CUQ31 DEM31 DOI31 DYE31 EIA31 ERW31 FBS31 FLO31 FVK31 GFG31 GPC31 GYY31 HIU31 HSQ31 ICM31 IMI31 IWE31 JGA31 JPW31 JZS31 KJO31 KTK31 LDG31 LNC31 LWY31 MGU31 MQQ31 NAM31 NKI31 NUE31 OEA31 ONW31 OXS31 PHO31 PRK31 QBG31 QLC31 QUY31 REU31 ROQ31 RYM31 SII31 SSE31 TCA31 TLW31 TVS31 UFO31 UPK31 UZG31 VJC31 VSY31 WCU31 AE31 WMQ35 WWM35 V35 JR35 TN35 ADJ35 ANF35 AXB35 BGX35 BQT35 CAP35 CKL35 CUH35 DED35 DNZ35 DXV35 EHR35 ERN35 FBJ35 FLF35 FVB35 GEX35 GOT35 GYP35 HIL35 HSH35 ICD35 ILZ35 IVV35 JFR35 JPN35 JZJ35 KJF35 KTB35 LCX35 LMT35 LWP35 MGL35 MQH35 NAD35 NJZ35 NTV35 ODR35 ONN35 OXJ35 PHF35 PRB35 QAX35 QKT35 QUP35 REL35 ROH35 RYD35 SHZ35 SRV35 TBR35 TLN35 TVJ35 UFF35 UPB35 UYX35 VIT35 VSP35 WCL35 WMH35 WWD35 R35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N35 JJ35 TF35 ADB35 AMX35 AWT35 BGP35 BQL35 CAH35 CKD35 CTZ35 DDV35 DNR35 DXN35 EHJ35 ERF35 FBB35 FKX35 FUT35 GEP35 GOL35 GYH35 HID35 HRZ35 IBV35 ILR35 IVN35 JFJ35 JPF35 JZB35 KIX35 KST35 LCP35 LML35 LWH35 MGD35 MPZ35 MZV35 NJR35 NTN35 ODJ35 ONF35 OXB35 PGX35 PQT35 QAP35 QKL35 QUH35 RED35 RNZ35 RXV35 SHR35 SRN35 TBJ35 TLF35 TVB35 UEX35 UOT35 UYP35 VIL35 VSH35 WCD35 WLZ35 WVV35 AC35:AC36 JY35:JY36 TU35:TU36 ADQ35:ADQ36 ANM35:ANM36 AXI35:AXI36 BHE35:BHE36 BRA35:BRA36 CAW35:CAW36 CKS35:CKS36 CUO35:CUO36 DEK35:DEK36 DOG35:DOG36 DYC35:DYC36 EHY35:EHY36 ERU35:ERU36 FBQ35:FBQ36 FLM35:FLM36 FVI35:FVI36 GFE35:GFE36 GPA35:GPA36 GYW35:GYW36 HIS35:HIS36 HSO35:HSO36 ICK35:ICK36 IMG35:IMG36 IWC35:IWC36 JFY35:JFY36 JPU35:JPU36 JZQ35:JZQ36 KJM35:KJM36 KTI35:KTI36 LDE35:LDE36 LNA35:LNA36 LWW35:LWW36 MGS35:MGS36 MQO35:MQO36 NAK35:NAK36 NKG35:NKG36 NUC35:NUC36 ODY35:ODY36 ONU35:ONU36 OXQ35:OXQ36 PHM35:PHM36 PRI35:PRI36 QBE35:QBE36 QLA35:QLA36 QUW35:QUW36 RES35:RES36 ROO35:ROO36 RYK35:RYK36 SIG35:SIG36 SSC35:SSC36 TBY35:TBY36 TLU35:TLU36 TVQ35:TVQ36 UFM35:UFM36 UPI35:UPI36 UZE35:UZE36 VJA35:VJA36 VSW35:VSW36 WCS35:WCS36 WMO35:WMO36 WWK35:WWK36 KA35 TW35 ADS35 ANO35 AXK35 BHG35 BRC35 CAY35 CKU35 CUQ35 DEM35 DOI35 DYE35 EIA35 ERW35 FBS35 FLO35 FVK35 GFG35 GPC35 GYY35 HIU35 HSQ35 ICM35 IMI35 IWE35 JGA35 JPW35 JZS35 KJO35 KTK35 LDG35 LNC35 LWY35 MGU35 MQQ35 NAM35 NKI35 NUE35 OEA35 ONW35 OXS35 PHO35 PRK35 QBG35 QLC35 QUY35 REU35 ROQ35 RYM35 SII35 SSE35 TCA35 TLW35 TVS35 UFO35 UPK35 UZG35 VJC35 VSY35 WCU35 AE35"/>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35" t="str">
        <f>"Код отчёта: " &amp; GetCode()</f>
        <v>Код отчёта: FAS.JKH.OPEN.INFO.PRICE.WARM</v>
      </c>
      <c r="C2" s="1135"/>
      <c r="D2" s="1135"/>
      <c r="E2" s="1135"/>
      <c r="F2" s="1135"/>
      <c r="G2" s="1135"/>
      <c r="Q2" s="231"/>
      <c r="R2" s="231"/>
      <c r="S2" s="231"/>
      <c r="T2" s="231"/>
      <c r="U2" s="231"/>
      <c r="V2" s="231"/>
      <c r="W2" s="231"/>
    </row>
    <row r="3" spans="1:27" ht="18" customHeight="1">
      <c r="B3" s="1136" t="str">
        <f>"Версия " &amp; GetVersion()</f>
        <v>Версия 1.0.2</v>
      </c>
      <c r="C3" s="1136"/>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39" t="s">
        <v>769</v>
      </c>
      <c r="C5" s="1140"/>
      <c r="D5" s="1140"/>
      <c r="E5" s="1140"/>
      <c r="F5" s="1140"/>
      <c r="G5" s="1140"/>
      <c r="H5" s="1140"/>
      <c r="I5" s="1140"/>
      <c r="J5" s="1140"/>
      <c r="K5" s="1140"/>
      <c r="L5" s="1140"/>
      <c r="M5" s="1140"/>
      <c r="N5" s="1140"/>
      <c r="O5" s="1140"/>
      <c r="P5" s="1140"/>
      <c r="Q5" s="1140"/>
      <c r="R5" s="1140"/>
      <c r="S5" s="1140"/>
      <c r="T5" s="1140"/>
      <c r="U5" s="1140"/>
      <c r="V5" s="1140"/>
      <c r="W5" s="1140"/>
      <c r="X5" s="1140"/>
      <c r="Y5" s="1140"/>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37" t="s">
        <v>589</v>
      </c>
      <c r="F7" s="1137"/>
      <c r="G7" s="1137"/>
      <c r="H7" s="1137"/>
      <c r="I7" s="1137"/>
      <c r="J7" s="1137"/>
      <c r="K7" s="1137"/>
      <c r="L7" s="1137"/>
      <c r="M7" s="1137"/>
      <c r="N7" s="1137"/>
      <c r="O7" s="1137"/>
      <c r="P7" s="1137"/>
      <c r="Q7" s="1137"/>
      <c r="R7" s="1137"/>
      <c r="S7" s="1137"/>
      <c r="T7" s="1137"/>
      <c r="U7" s="1137"/>
      <c r="V7" s="1137"/>
      <c r="W7" s="1137"/>
      <c r="X7" s="1137"/>
      <c r="Y7" s="59"/>
    </row>
    <row r="8" spans="1:27" ht="15" customHeight="1">
      <c r="A8" s="43"/>
      <c r="B8" s="78"/>
      <c r="C8" s="77"/>
      <c r="D8" s="60"/>
      <c r="E8" s="1137"/>
      <c r="F8" s="1137"/>
      <c r="G8" s="1137"/>
      <c r="H8" s="1137"/>
      <c r="I8" s="1137"/>
      <c r="J8" s="1137"/>
      <c r="K8" s="1137"/>
      <c r="L8" s="1137"/>
      <c r="M8" s="1137"/>
      <c r="N8" s="1137"/>
      <c r="O8" s="1137"/>
      <c r="P8" s="1137"/>
      <c r="Q8" s="1137"/>
      <c r="R8" s="1137"/>
      <c r="S8" s="1137"/>
      <c r="T8" s="1137"/>
      <c r="U8" s="1137"/>
      <c r="V8" s="1137"/>
      <c r="W8" s="1137"/>
      <c r="X8" s="1137"/>
      <c r="Y8" s="59"/>
    </row>
    <row r="9" spans="1:27" ht="15" customHeight="1">
      <c r="A9" s="43"/>
      <c r="B9" s="78"/>
      <c r="C9" s="77"/>
      <c r="D9" s="60"/>
      <c r="E9" s="1137"/>
      <c r="F9" s="1137"/>
      <c r="G9" s="1137"/>
      <c r="H9" s="1137"/>
      <c r="I9" s="1137"/>
      <c r="J9" s="1137"/>
      <c r="K9" s="1137"/>
      <c r="L9" s="1137"/>
      <c r="M9" s="1137"/>
      <c r="N9" s="1137"/>
      <c r="O9" s="1137"/>
      <c r="P9" s="1137"/>
      <c r="Q9" s="1137"/>
      <c r="R9" s="1137"/>
      <c r="S9" s="1137"/>
      <c r="T9" s="1137"/>
      <c r="U9" s="1137"/>
      <c r="V9" s="1137"/>
      <c r="W9" s="1137"/>
      <c r="X9" s="1137"/>
      <c r="Y9" s="59"/>
    </row>
    <row r="10" spans="1:27" ht="10.5" customHeight="1">
      <c r="A10" s="43"/>
      <c r="B10" s="78"/>
      <c r="C10" s="77"/>
      <c r="D10" s="60"/>
      <c r="E10" s="1137"/>
      <c r="F10" s="1137"/>
      <c r="G10" s="1137"/>
      <c r="H10" s="1137"/>
      <c r="I10" s="1137"/>
      <c r="J10" s="1137"/>
      <c r="K10" s="1137"/>
      <c r="L10" s="1137"/>
      <c r="M10" s="1137"/>
      <c r="N10" s="1137"/>
      <c r="O10" s="1137"/>
      <c r="P10" s="1137"/>
      <c r="Q10" s="1137"/>
      <c r="R10" s="1137"/>
      <c r="S10" s="1137"/>
      <c r="T10" s="1137"/>
      <c r="U10" s="1137"/>
      <c r="V10" s="1137"/>
      <c r="W10" s="1137"/>
      <c r="X10" s="1137"/>
      <c r="Y10" s="59"/>
    </row>
    <row r="11" spans="1:27" ht="27" customHeight="1">
      <c r="A11" s="43"/>
      <c r="B11" s="78"/>
      <c r="C11" s="77"/>
      <c r="D11" s="60"/>
      <c r="E11" s="1137"/>
      <c r="F11" s="1137"/>
      <c r="G11" s="1137"/>
      <c r="H11" s="1137"/>
      <c r="I11" s="1137"/>
      <c r="J11" s="1137"/>
      <c r="K11" s="1137"/>
      <c r="L11" s="1137"/>
      <c r="M11" s="1137"/>
      <c r="N11" s="1137"/>
      <c r="O11" s="1137"/>
      <c r="P11" s="1137"/>
      <c r="Q11" s="1137"/>
      <c r="R11" s="1137"/>
      <c r="S11" s="1137"/>
      <c r="T11" s="1137"/>
      <c r="U11" s="1137"/>
      <c r="V11" s="1137"/>
      <c r="W11" s="1137"/>
      <c r="X11" s="1137"/>
      <c r="Y11" s="59"/>
    </row>
    <row r="12" spans="1:27" ht="12" customHeight="1">
      <c r="A12" s="43"/>
      <c r="B12" s="78"/>
      <c r="C12" s="77"/>
      <c r="D12" s="60"/>
      <c r="E12" s="1137"/>
      <c r="F12" s="1137"/>
      <c r="G12" s="1137"/>
      <c r="H12" s="1137"/>
      <c r="I12" s="1137"/>
      <c r="J12" s="1137"/>
      <c r="K12" s="1137"/>
      <c r="L12" s="1137"/>
      <c r="M12" s="1137"/>
      <c r="N12" s="1137"/>
      <c r="O12" s="1137"/>
      <c r="P12" s="1137"/>
      <c r="Q12" s="1137"/>
      <c r="R12" s="1137"/>
      <c r="S12" s="1137"/>
      <c r="T12" s="1137"/>
      <c r="U12" s="1137"/>
      <c r="V12" s="1137"/>
      <c r="W12" s="1137"/>
      <c r="X12" s="1137"/>
      <c r="Y12" s="59"/>
    </row>
    <row r="13" spans="1:27" ht="38.25" customHeight="1">
      <c r="A13" s="43"/>
      <c r="B13" s="78"/>
      <c r="C13" s="77"/>
      <c r="D13" s="60"/>
      <c r="E13" s="1137"/>
      <c r="F13" s="1137"/>
      <c r="G13" s="1137"/>
      <c r="H13" s="1137"/>
      <c r="I13" s="1137"/>
      <c r="J13" s="1137"/>
      <c r="K13" s="1137"/>
      <c r="L13" s="1137"/>
      <c r="M13" s="1137"/>
      <c r="N13" s="1137"/>
      <c r="O13" s="1137"/>
      <c r="P13" s="1137"/>
      <c r="Q13" s="1137"/>
      <c r="R13" s="1137"/>
      <c r="S13" s="1137"/>
      <c r="T13" s="1137"/>
      <c r="U13" s="1137"/>
      <c r="V13" s="1137"/>
      <c r="W13" s="1137"/>
      <c r="X13" s="1137"/>
      <c r="Y13" s="73"/>
    </row>
    <row r="14" spans="1:27" ht="15" customHeight="1">
      <c r="A14" s="43"/>
      <c r="B14" s="78"/>
      <c r="C14" s="77"/>
      <c r="D14" s="60"/>
      <c r="E14" s="1137"/>
      <c r="F14" s="1137"/>
      <c r="G14" s="1137"/>
      <c r="H14" s="1137"/>
      <c r="I14" s="1137"/>
      <c r="J14" s="1137"/>
      <c r="K14" s="1137"/>
      <c r="L14" s="1137"/>
      <c r="M14" s="1137"/>
      <c r="N14" s="1137"/>
      <c r="O14" s="1137"/>
      <c r="P14" s="1137"/>
      <c r="Q14" s="1137"/>
      <c r="R14" s="1137"/>
      <c r="S14" s="1137"/>
      <c r="T14" s="1137"/>
      <c r="U14" s="1137"/>
      <c r="V14" s="1137"/>
      <c r="W14" s="1137"/>
      <c r="X14" s="1137"/>
      <c r="Y14" s="59"/>
    </row>
    <row r="15" spans="1:27" ht="15">
      <c r="A15" s="43"/>
      <c r="B15" s="78"/>
      <c r="C15" s="77"/>
      <c r="D15" s="60"/>
      <c r="E15" s="1137"/>
      <c r="F15" s="1137"/>
      <c r="G15" s="1137"/>
      <c r="H15" s="1137"/>
      <c r="I15" s="1137"/>
      <c r="J15" s="1137"/>
      <c r="K15" s="1137"/>
      <c r="L15" s="1137"/>
      <c r="M15" s="1137"/>
      <c r="N15" s="1137"/>
      <c r="O15" s="1137"/>
      <c r="P15" s="1137"/>
      <c r="Q15" s="1137"/>
      <c r="R15" s="1137"/>
      <c r="S15" s="1137"/>
      <c r="T15" s="1137"/>
      <c r="U15" s="1137"/>
      <c r="V15" s="1137"/>
      <c r="W15" s="1137"/>
      <c r="X15" s="1137"/>
      <c r="Y15" s="59"/>
    </row>
    <row r="16" spans="1:27" ht="15">
      <c r="A16" s="43"/>
      <c r="B16" s="78"/>
      <c r="C16" s="77"/>
      <c r="D16" s="60"/>
      <c r="E16" s="1137"/>
      <c r="F16" s="1137"/>
      <c r="G16" s="1137"/>
      <c r="H16" s="1137"/>
      <c r="I16" s="1137"/>
      <c r="J16" s="1137"/>
      <c r="K16" s="1137"/>
      <c r="L16" s="1137"/>
      <c r="M16" s="1137"/>
      <c r="N16" s="1137"/>
      <c r="O16" s="1137"/>
      <c r="P16" s="1137"/>
      <c r="Q16" s="1137"/>
      <c r="R16" s="1137"/>
      <c r="S16" s="1137"/>
      <c r="T16" s="1137"/>
      <c r="U16" s="1137"/>
      <c r="V16" s="1137"/>
      <c r="W16" s="1137"/>
      <c r="X16" s="1137"/>
      <c r="Y16" s="59"/>
    </row>
    <row r="17" spans="1:25" ht="15" customHeight="1">
      <c r="A17" s="43"/>
      <c r="B17" s="78"/>
      <c r="C17" s="77"/>
      <c r="D17" s="60"/>
      <c r="E17" s="1137"/>
      <c r="F17" s="1137"/>
      <c r="G17" s="1137"/>
      <c r="H17" s="1137"/>
      <c r="I17" s="1137"/>
      <c r="J17" s="1137"/>
      <c r="K17" s="1137"/>
      <c r="L17" s="1137"/>
      <c r="M17" s="1137"/>
      <c r="N17" s="1137"/>
      <c r="O17" s="1137"/>
      <c r="P17" s="1137"/>
      <c r="Q17" s="1137"/>
      <c r="R17" s="1137"/>
      <c r="S17" s="1137"/>
      <c r="T17" s="1137"/>
      <c r="U17" s="1137"/>
      <c r="V17" s="1137"/>
      <c r="W17" s="1137"/>
      <c r="X17" s="1137"/>
      <c r="Y17" s="59"/>
    </row>
    <row r="18" spans="1:25" ht="15">
      <c r="A18" s="43"/>
      <c r="B18" s="78"/>
      <c r="C18" s="77"/>
      <c r="D18" s="60"/>
      <c r="E18" s="1137"/>
      <c r="F18" s="1137"/>
      <c r="G18" s="1137"/>
      <c r="H18" s="1137"/>
      <c r="I18" s="1137"/>
      <c r="J18" s="1137"/>
      <c r="K18" s="1137"/>
      <c r="L18" s="1137"/>
      <c r="M18" s="1137"/>
      <c r="N18" s="1137"/>
      <c r="O18" s="1137"/>
      <c r="P18" s="1137"/>
      <c r="Q18" s="1137"/>
      <c r="R18" s="1137"/>
      <c r="S18" s="1137"/>
      <c r="T18" s="1137"/>
      <c r="U18" s="1137"/>
      <c r="V18" s="1137"/>
      <c r="W18" s="1137"/>
      <c r="X18" s="1137"/>
      <c r="Y18" s="59"/>
    </row>
    <row r="19" spans="1:25" ht="59.25" customHeight="1">
      <c r="A19" s="43"/>
      <c r="B19" s="78"/>
      <c r="C19" s="77"/>
      <c r="D19" s="66"/>
      <c r="E19" s="1137"/>
      <c r="F19" s="1137"/>
      <c r="G19" s="1137"/>
      <c r="H19" s="1137"/>
      <c r="I19" s="1137"/>
      <c r="J19" s="1137"/>
      <c r="K19" s="1137"/>
      <c r="L19" s="1137"/>
      <c r="M19" s="1137"/>
      <c r="N19" s="1137"/>
      <c r="O19" s="1137"/>
      <c r="P19" s="1137"/>
      <c r="Q19" s="1137"/>
      <c r="R19" s="1137"/>
      <c r="S19" s="1137"/>
      <c r="T19" s="1137"/>
      <c r="U19" s="1137"/>
      <c r="V19" s="1137"/>
      <c r="W19" s="1137"/>
      <c r="X19" s="1137"/>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42" t="s">
        <v>254</v>
      </c>
      <c r="G21" s="1143"/>
      <c r="H21" s="1143"/>
      <c r="I21" s="1143"/>
      <c r="J21" s="1143"/>
      <c r="K21" s="1143"/>
      <c r="L21" s="1143"/>
      <c r="M21" s="1143"/>
      <c r="N21" s="60"/>
      <c r="O21" s="71" t="s">
        <v>237</v>
      </c>
      <c r="P21" s="1144" t="s">
        <v>238</v>
      </c>
      <c r="Q21" s="1145"/>
      <c r="R21" s="1145"/>
      <c r="S21" s="1145"/>
      <c r="T21" s="1145"/>
      <c r="U21" s="1145"/>
      <c r="V21" s="1145"/>
      <c r="W21" s="1145"/>
      <c r="X21" s="1145"/>
      <c r="Y21" s="59"/>
    </row>
    <row r="22" spans="1:25" ht="14.25" hidden="1" customHeight="1">
      <c r="A22" s="43"/>
      <c r="B22" s="78"/>
      <c r="C22" s="77"/>
      <c r="D22" s="61"/>
      <c r="E22" s="94" t="s">
        <v>237</v>
      </c>
      <c r="F22" s="1142" t="s">
        <v>240</v>
      </c>
      <c r="G22" s="1143"/>
      <c r="H22" s="1143"/>
      <c r="I22" s="1143"/>
      <c r="J22" s="1143"/>
      <c r="K22" s="1143"/>
      <c r="L22" s="1143"/>
      <c r="M22" s="1143"/>
      <c r="N22" s="60"/>
      <c r="O22" s="74" t="s">
        <v>237</v>
      </c>
      <c r="P22" s="1144" t="s">
        <v>587</v>
      </c>
      <c r="Q22" s="1145"/>
      <c r="R22" s="1145"/>
      <c r="S22" s="1145"/>
      <c r="T22" s="1145"/>
      <c r="U22" s="1145"/>
      <c r="V22" s="1145"/>
      <c r="W22" s="1145"/>
      <c r="X22" s="1145"/>
      <c r="Y22" s="59"/>
    </row>
    <row r="23" spans="1:25" ht="27" hidden="1" customHeight="1">
      <c r="A23" s="43"/>
      <c r="B23" s="78"/>
      <c r="C23" s="77"/>
      <c r="D23" s="61"/>
      <c r="E23" s="60"/>
      <c r="F23" s="60"/>
      <c r="G23" s="60"/>
      <c r="H23" s="60"/>
      <c r="I23" s="60"/>
      <c r="J23" s="60"/>
      <c r="K23" s="60"/>
      <c r="L23" s="60"/>
      <c r="M23" s="60"/>
      <c r="N23" s="60"/>
      <c r="O23" s="60"/>
      <c r="P23" s="1138"/>
      <c r="Q23" s="1138"/>
      <c r="R23" s="1138"/>
      <c r="S23" s="1138"/>
      <c r="T23" s="1138"/>
      <c r="U23" s="1138"/>
      <c r="V23" s="1138"/>
      <c r="W23" s="1138"/>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41" t="s">
        <v>394</v>
      </c>
      <c r="F35" s="1141"/>
      <c r="G35" s="1141"/>
      <c r="H35" s="1141"/>
      <c r="I35" s="1141"/>
      <c r="J35" s="1141"/>
      <c r="K35" s="1141"/>
      <c r="L35" s="1141"/>
      <c r="M35" s="1141"/>
      <c r="N35" s="1141"/>
      <c r="O35" s="1141"/>
      <c r="P35" s="1141"/>
      <c r="Q35" s="1141"/>
      <c r="R35" s="1141"/>
      <c r="S35" s="1141"/>
      <c r="T35" s="1141"/>
      <c r="U35" s="1141"/>
      <c r="V35" s="1141"/>
      <c r="W35" s="1141"/>
      <c r="X35" s="1141"/>
      <c r="Y35" s="59"/>
    </row>
    <row r="36" spans="1:25" ht="38.25" hidden="1" customHeight="1">
      <c r="A36" s="43"/>
      <c r="B36" s="78"/>
      <c r="C36" s="77"/>
      <c r="D36" s="61"/>
      <c r="E36" s="1141"/>
      <c r="F36" s="1141"/>
      <c r="G36" s="1141"/>
      <c r="H36" s="1141"/>
      <c r="I36" s="1141"/>
      <c r="J36" s="1141"/>
      <c r="K36" s="1141"/>
      <c r="L36" s="1141"/>
      <c r="M36" s="1141"/>
      <c r="N36" s="1141"/>
      <c r="O36" s="1141"/>
      <c r="P36" s="1141"/>
      <c r="Q36" s="1141"/>
      <c r="R36" s="1141"/>
      <c r="S36" s="1141"/>
      <c r="T36" s="1141"/>
      <c r="U36" s="1141"/>
      <c r="V36" s="1141"/>
      <c r="W36" s="1141"/>
      <c r="X36" s="1141"/>
      <c r="Y36" s="59"/>
    </row>
    <row r="37" spans="1:25" ht="9.75" hidden="1" customHeight="1">
      <c r="A37" s="43"/>
      <c r="B37" s="78"/>
      <c r="C37" s="77"/>
      <c r="D37" s="61"/>
      <c r="E37" s="1141"/>
      <c r="F37" s="1141"/>
      <c r="G37" s="1141"/>
      <c r="H37" s="1141"/>
      <c r="I37" s="1141"/>
      <c r="J37" s="1141"/>
      <c r="K37" s="1141"/>
      <c r="L37" s="1141"/>
      <c r="M37" s="1141"/>
      <c r="N37" s="1141"/>
      <c r="O37" s="1141"/>
      <c r="P37" s="1141"/>
      <c r="Q37" s="1141"/>
      <c r="R37" s="1141"/>
      <c r="S37" s="1141"/>
      <c r="T37" s="1141"/>
      <c r="U37" s="1141"/>
      <c r="V37" s="1141"/>
      <c r="W37" s="1141"/>
      <c r="X37" s="1141"/>
      <c r="Y37" s="59"/>
    </row>
    <row r="38" spans="1:25" ht="51" hidden="1" customHeight="1">
      <c r="A38" s="43"/>
      <c r="B38" s="78"/>
      <c r="C38" s="77"/>
      <c r="D38" s="61"/>
      <c r="E38" s="1141"/>
      <c r="F38" s="1141"/>
      <c r="G38" s="1141"/>
      <c r="H38" s="1141"/>
      <c r="I38" s="1141"/>
      <c r="J38" s="1141"/>
      <c r="K38" s="1141"/>
      <c r="L38" s="1141"/>
      <c r="M38" s="1141"/>
      <c r="N38" s="1141"/>
      <c r="O38" s="1141"/>
      <c r="P38" s="1141"/>
      <c r="Q38" s="1141"/>
      <c r="R38" s="1141"/>
      <c r="S38" s="1141"/>
      <c r="T38" s="1141"/>
      <c r="U38" s="1141"/>
      <c r="V38" s="1141"/>
      <c r="W38" s="1141"/>
      <c r="X38" s="1141"/>
      <c r="Y38" s="59"/>
    </row>
    <row r="39" spans="1:25" ht="15" hidden="1" customHeight="1">
      <c r="A39" s="43"/>
      <c r="B39" s="78"/>
      <c r="C39" s="77"/>
      <c r="D39" s="61"/>
      <c r="E39" s="1141"/>
      <c r="F39" s="1141"/>
      <c r="G39" s="1141"/>
      <c r="H39" s="1141"/>
      <c r="I39" s="1141"/>
      <c r="J39" s="1141"/>
      <c r="K39" s="1141"/>
      <c r="L39" s="1141"/>
      <c r="M39" s="1141"/>
      <c r="N39" s="1141"/>
      <c r="O39" s="1141"/>
      <c r="P39" s="1141"/>
      <c r="Q39" s="1141"/>
      <c r="R39" s="1141"/>
      <c r="S39" s="1141"/>
      <c r="T39" s="1141"/>
      <c r="U39" s="1141"/>
      <c r="V39" s="1141"/>
      <c r="W39" s="1141"/>
      <c r="X39" s="1141"/>
      <c r="Y39" s="59"/>
    </row>
    <row r="40" spans="1:25" ht="12" hidden="1" customHeight="1">
      <c r="A40" s="43"/>
      <c r="B40" s="78"/>
      <c r="C40" s="77"/>
      <c r="D40" s="61"/>
      <c r="E40" s="1127"/>
      <c r="F40" s="1128"/>
      <c r="G40" s="1128"/>
      <c r="H40" s="1128"/>
      <c r="I40" s="1128"/>
      <c r="J40" s="1128"/>
      <c r="K40" s="1128"/>
      <c r="L40" s="1128"/>
      <c r="M40" s="1128"/>
      <c r="N40" s="1128"/>
      <c r="O40" s="1128"/>
      <c r="P40" s="1128"/>
      <c r="Q40" s="1128"/>
      <c r="R40" s="1128"/>
      <c r="S40" s="1128"/>
      <c r="T40" s="1128"/>
      <c r="U40" s="1128"/>
      <c r="V40" s="1128"/>
      <c r="W40" s="1128"/>
      <c r="X40" s="1128"/>
      <c r="Y40" s="59"/>
    </row>
    <row r="41" spans="1:25" ht="38.25" hidden="1" customHeight="1">
      <c r="A41" s="43"/>
      <c r="B41" s="78"/>
      <c r="C41" s="77"/>
      <c r="D41" s="61"/>
      <c r="E41" s="1141"/>
      <c r="F41" s="1141"/>
      <c r="G41" s="1141"/>
      <c r="H41" s="1141"/>
      <c r="I41" s="1141"/>
      <c r="J41" s="1141"/>
      <c r="K41" s="1141"/>
      <c r="L41" s="1141"/>
      <c r="M41" s="1141"/>
      <c r="N41" s="1141"/>
      <c r="O41" s="1141"/>
      <c r="P41" s="1141"/>
      <c r="Q41" s="1141"/>
      <c r="R41" s="1141"/>
      <c r="S41" s="1141"/>
      <c r="T41" s="1141"/>
      <c r="U41" s="1141"/>
      <c r="V41" s="1141"/>
      <c r="W41" s="1141"/>
      <c r="X41" s="1141"/>
      <c r="Y41" s="59"/>
    </row>
    <row r="42" spans="1:25" ht="15" hidden="1">
      <c r="A42" s="43"/>
      <c r="B42" s="78"/>
      <c r="C42" s="77"/>
      <c r="D42" s="61"/>
      <c r="E42" s="1141"/>
      <c r="F42" s="1141"/>
      <c r="G42" s="1141"/>
      <c r="H42" s="1141"/>
      <c r="I42" s="1141"/>
      <c r="J42" s="1141"/>
      <c r="K42" s="1141"/>
      <c r="L42" s="1141"/>
      <c r="M42" s="1141"/>
      <c r="N42" s="1141"/>
      <c r="O42" s="1141"/>
      <c r="P42" s="1141"/>
      <c r="Q42" s="1141"/>
      <c r="R42" s="1141"/>
      <c r="S42" s="1141"/>
      <c r="T42" s="1141"/>
      <c r="U42" s="1141"/>
      <c r="V42" s="1141"/>
      <c r="W42" s="1141"/>
      <c r="X42" s="1141"/>
      <c r="Y42" s="59"/>
    </row>
    <row r="43" spans="1:25" ht="15" hidden="1">
      <c r="A43" s="43"/>
      <c r="B43" s="78"/>
      <c r="C43" s="77"/>
      <c r="D43" s="61"/>
      <c r="E43" s="1141"/>
      <c r="F43" s="1141"/>
      <c r="G43" s="1141"/>
      <c r="H43" s="1141"/>
      <c r="I43" s="1141"/>
      <c r="J43" s="1141"/>
      <c r="K43" s="1141"/>
      <c r="L43" s="1141"/>
      <c r="M43" s="1141"/>
      <c r="N43" s="1141"/>
      <c r="O43" s="1141"/>
      <c r="P43" s="1141"/>
      <c r="Q43" s="1141"/>
      <c r="R43" s="1141"/>
      <c r="S43" s="1141"/>
      <c r="T43" s="1141"/>
      <c r="U43" s="1141"/>
      <c r="V43" s="1141"/>
      <c r="W43" s="1141"/>
      <c r="X43" s="1141"/>
      <c r="Y43" s="59"/>
    </row>
    <row r="44" spans="1:25" ht="33.75" hidden="1" customHeight="1">
      <c r="A44" s="43"/>
      <c r="B44" s="78"/>
      <c r="C44" s="77"/>
      <c r="D44" s="66"/>
      <c r="E44" s="1141"/>
      <c r="F44" s="1141"/>
      <c r="G44" s="1141"/>
      <c r="H44" s="1141"/>
      <c r="I44" s="1141"/>
      <c r="J44" s="1141"/>
      <c r="K44" s="1141"/>
      <c r="L44" s="1141"/>
      <c r="M44" s="1141"/>
      <c r="N44" s="1141"/>
      <c r="O44" s="1141"/>
      <c r="P44" s="1141"/>
      <c r="Q44" s="1141"/>
      <c r="R44" s="1141"/>
      <c r="S44" s="1141"/>
      <c r="T44" s="1141"/>
      <c r="U44" s="1141"/>
      <c r="V44" s="1141"/>
      <c r="W44" s="1141"/>
      <c r="X44" s="1141"/>
      <c r="Y44" s="59"/>
    </row>
    <row r="45" spans="1:25" ht="15" hidden="1">
      <c r="A45" s="43"/>
      <c r="B45" s="78"/>
      <c r="C45" s="77"/>
      <c r="D45" s="66"/>
      <c r="E45" s="1141"/>
      <c r="F45" s="1141"/>
      <c r="G45" s="1141"/>
      <c r="H45" s="1141"/>
      <c r="I45" s="1141"/>
      <c r="J45" s="1141"/>
      <c r="K45" s="1141"/>
      <c r="L45" s="1141"/>
      <c r="M45" s="1141"/>
      <c r="N45" s="1141"/>
      <c r="O45" s="1141"/>
      <c r="P45" s="1141"/>
      <c r="Q45" s="1141"/>
      <c r="R45" s="1141"/>
      <c r="S45" s="1141"/>
      <c r="T45" s="1141"/>
      <c r="U45" s="1141"/>
      <c r="V45" s="1141"/>
      <c r="W45" s="1141"/>
      <c r="X45" s="1141"/>
      <c r="Y45" s="59"/>
    </row>
    <row r="46" spans="1:25" ht="24" hidden="1" customHeight="1">
      <c r="A46" s="43"/>
      <c r="B46" s="78"/>
      <c r="C46" s="77"/>
      <c r="D46" s="61"/>
      <c r="E46" s="1129" t="s">
        <v>236</v>
      </c>
      <c r="F46" s="1129"/>
      <c r="G46" s="1129"/>
      <c r="H46" s="1129"/>
      <c r="I46" s="1129"/>
      <c r="J46" s="1129"/>
      <c r="K46" s="1129"/>
      <c r="L46" s="1129"/>
      <c r="M46" s="1129"/>
      <c r="N46" s="1129"/>
      <c r="O46" s="1129"/>
      <c r="P46" s="1129"/>
      <c r="Q46" s="1129"/>
      <c r="R46" s="1129"/>
      <c r="S46" s="1129"/>
      <c r="T46" s="1129"/>
      <c r="U46" s="1129"/>
      <c r="V46" s="1129"/>
      <c r="W46" s="1129"/>
      <c r="X46" s="1129"/>
      <c r="Y46" s="59"/>
    </row>
    <row r="47" spans="1:25" ht="37.5" hidden="1" customHeight="1">
      <c r="A47" s="43"/>
      <c r="B47" s="78"/>
      <c r="C47" s="77"/>
      <c r="D47" s="61"/>
      <c r="E47" s="1129"/>
      <c r="F47" s="1129"/>
      <c r="G47" s="1129"/>
      <c r="H47" s="1129"/>
      <c r="I47" s="1129"/>
      <c r="J47" s="1129"/>
      <c r="K47" s="1129"/>
      <c r="L47" s="1129"/>
      <c r="M47" s="1129"/>
      <c r="N47" s="1129"/>
      <c r="O47" s="1129"/>
      <c r="P47" s="1129"/>
      <c r="Q47" s="1129"/>
      <c r="R47" s="1129"/>
      <c r="S47" s="1129"/>
      <c r="T47" s="1129"/>
      <c r="U47" s="1129"/>
      <c r="V47" s="1129"/>
      <c r="W47" s="1129"/>
      <c r="X47" s="1129"/>
      <c r="Y47" s="59"/>
    </row>
    <row r="48" spans="1:25" ht="24" hidden="1" customHeight="1">
      <c r="A48" s="43"/>
      <c r="B48" s="78"/>
      <c r="C48" s="77"/>
      <c r="D48" s="61"/>
      <c r="E48" s="1129"/>
      <c r="F48" s="1129"/>
      <c r="G48" s="1129"/>
      <c r="H48" s="1129"/>
      <c r="I48" s="1129"/>
      <c r="J48" s="1129"/>
      <c r="K48" s="1129"/>
      <c r="L48" s="1129"/>
      <c r="M48" s="1129"/>
      <c r="N48" s="1129"/>
      <c r="O48" s="1129"/>
      <c r="P48" s="1129"/>
      <c r="Q48" s="1129"/>
      <c r="R48" s="1129"/>
      <c r="S48" s="1129"/>
      <c r="T48" s="1129"/>
      <c r="U48" s="1129"/>
      <c r="V48" s="1129"/>
      <c r="W48" s="1129"/>
      <c r="X48" s="1129"/>
      <c r="Y48" s="59"/>
    </row>
    <row r="49" spans="1:25" ht="51" hidden="1" customHeight="1">
      <c r="A49" s="43"/>
      <c r="B49" s="78"/>
      <c r="C49" s="77"/>
      <c r="D49" s="61"/>
      <c r="E49" s="1129"/>
      <c r="F49" s="1129"/>
      <c r="G49" s="1129"/>
      <c r="H49" s="1129"/>
      <c r="I49" s="1129"/>
      <c r="J49" s="1129"/>
      <c r="K49" s="1129"/>
      <c r="L49" s="1129"/>
      <c r="M49" s="1129"/>
      <c r="N49" s="1129"/>
      <c r="O49" s="1129"/>
      <c r="P49" s="1129"/>
      <c r="Q49" s="1129"/>
      <c r="R49" s="1129"/>
      <c r="S49" s="1129"/>
      <c r="T49" s="1129"/>
      <c r="U49" s="1129"/>
      <c r="V49" s="1129"/>
      <c r="W49" s="1129"/>
      <c r="X49" s="1129"/>
      <c r="Y49" s="59"/>
    </row>
    <row r="50" spans="1:25" ht="15" hidden="1">
      <c r="A50" s="43"/>
      <c r="B50" s="78"/>
      <c r="C50" s="77"/>
      <c r="D50" s="61"/>
      <c r="E50" s="1129"/>
      <c r="F50" s="1129"/>
      <c r="G50" s="1129"/>
      <c r="H50" s="1129"/>
      <c r="I50" s="1129"/>
      <c r="J50" s="1129"/>
      <c r="K50" s="1129"/>
      <c r="L50" s="1129"/>
      <c r="M50" s="1129"/>
      <c r="N50" s="1129"/>
      <c r="O50" s="1129"/>
      <c r="P50" s="1129"/>
      <c r="Q50" s="1129"/>
      <c r="R50" s="1129"/>
      <c r="S50" s="1129"/>
      <c r="T50" s="1129"/>
      <c r="U50" s="1129"/>
      <c r="V50" s="1129"/>
      <c r="W50" s="1129"/>
      <c r="X50" s="1129"/>
      <c r="Y50" s="59"/>
    </row>
    <row r="51" spans="1:25" ht="15" hidden="1">
      <c r="A51" s="43"/>
      <c r="B51" s="78"/>
      <c r="C51" s="77"/>
      <c r="D51" s="61"/>
      <c r="E51" s="1129"/>
      <c r="F51" s="1129"/>
      <c r="G51" s="1129"/>
      <c r="H51" s="1129"/>
      <c r="I51" s="1129"/>
      <c r="J51" s="1129"/>
      <c r="K51" s="1129"/>
      <c r="L51" s="1129"/>
      <c r="M51" s="1129"/>
      <c r="N51" s="1129"/>
      <c r="O51" s="1129"/>
      <c r="P51" s="1129"/>
      <c r="Q51" s="1129"/>
      <c r="R51" s="1129"/>
      <c r="S51" s="1129"/>
      <c r="T51" s="1129"/>
      <c r="U51" s="1129"/>
      <c r="V51" s="1129"/>
      <c r="W51" s="1129"/>
      <c r="X51" s="1129"/>
      <c r="Y51" s="59"/>
    </row>
    <row r="52" spans="1:25" ht="15" hidden="1">
      <c r="A52" s="43"/>
      <c r="B52" s="78"/>
      <c r="C52" s="77"/>
      <c r="D52" s="61"/>
      <c r="E52" s="1129"/>
      <c r="F52" s="1129"/>
      <c r="G52" s="1129"/>
      <c r="H52" s="1129"/>
      <c r="I52" s="1129"/>
      <c r="J52" s="1129"/>
      <c r="K52" s="1129"/>
      <c r="L52" s="1129"/>
      <c r="M52" s="1129"/>
      <c r="N52" s="1129"/>
      <c r="O52" s="1129"/>
      <c r="P52" s="1129"/>
      <c r="Q52" s="1129"/>
      <c r="R52" s="1129"/>
      <c r="S52" s="1129"/>
      <c r="T52" s="1129"/>
      <c r="U52" s="1129"/>
      <c r="V52" s="1129"/>
      <c r="W52" s="1129"/>
      <c r="X52" s="1129"/>
      <c r="Y52" s="59"/>
    </row>
    <row r="53" spans="1:25" ht="15" hidden="1">
      <c r="A53" s="43"/>
      <c r="B53" s="78"/>
      <c r="C53" s="77"/>
      <c r="D53" s="61"/>
      <c r="E53" s="1129"/>
      <c r="F53" s="1129"/>
      <c r="G53" s="1129"/>
      <c r="H53" s="1129"/>
      <c r="I53" s="1129"/>
      <c r="J53" s="1129"/>
      <c r="K53" s="1129"/>
      <c r="L53" s="1129"/>
      <c r="M53" s="1129"/>
      <c r="N53" s="1129"/>
      <c r="O53" s="1129"/>
      <c r="P53" s="1129"/>
      <c r="Q53" s="1129"/>
      <c r="R53" s="1129"/>
      <c r="S53" s="1129"/>
      <c r="T53" s="1129"/>
      <c r="U53" s="1129"/>
      <c r="V53" s="1129"/>
      <c r="W53" s="1129"/>
      <c r="X53" s="1129"/>
      <c r="Y53" s="59"/>
    </row>
    <row r="54" spans="1:25" ht="15" hidden="1">
      <c r="A54" s="43"/>
      <c r="B54" s="78"/>
      <c r="C54" s="77"/>
      <c r="D54" s="61"/>
      <c r="E54" s="1129"/>
      <c r="F54" s="1129"/>
      <c r="G54" s="1129"/>
      <c r="H54" s="1129"/>
      <c r="I54" s="1129"/>
      <c r="J54" s="1129"/>
      <c r="K54" s="1129"/>
      <c r="L54" s="1129"/>
      <c r="M54" s="1129"/>
      <c r="N54" s="1129"/>
      <c r="O54" s="1129"/>
      <c r="P54" s="1129"/>
      <c r="Q54" s="1129"/>
      <c r="R54" s="1129"/>
      <c r="S54" s="1129"/>
      <c r="T54" s="1129"/>
      <c r="U54" s="1129"/>
      <c r="V54" s="1129"/>
      <c r="W54" s="1129"/>
      <c r="X54" s="1129"/>
      <c r="Y54" s="59"/>
    </row>
    <row r="55" spans="1:25" ht="15" hidden="1">
      <c r="A55" s="43"/>
      <c r="B55" s="78"/>
      <c r="C55" s="77"/>
      <c r="D55" s="61"/>
      <c r="E55" s="1129"/>
      <c r="F55" s="1129"/>
      <c r="G55" s="1129"/>
      <c r="H55" s="1129"/>
      <c r="I55" s="1129"/>
      <c r="J55" s="1129"/>
      <c r="K55" s="1129"/>
      <c r="L55" s="1129"/>
      <c r="M55" s="1129"/>
      <c r="N55" s="1129"/>
      <c r="O55" s="1129"/>
      <c r="P55" s="1129"/>
      <c r="Q55" s="1129"/>
      <c r="R55" s="1129"/>
      <c r="S55" s="1129"/>
      <c r="T55" s="1129"/>
      <c r="U55" s="1129"/>
      <c r="V55" s="1129"/>
      <c r="W55" s="1129"/>
      <c r="X55" s="1129"/>
      <c r="Y55" s="59"/>
    </row>
    <row r="56" spans="1:25" ht="25.5" hidden="1" customHeight="1">
      <c r="A56" s="43"/>
      <c r="B56" s="78"/>
      <c r="C56" s="77"/>
      <c r="D56" s="66"/>
      <c r="E56" s="1129"/>
      <c r="F56" s="1129"/>
      <c r="G56" s="1129"/>
      <c r="H56" s="1129"/>
      <c r="I56" s="1129"/>
      <c r="J56" s="1129"/>
      <c r="K56" s="1129"/>
      <c r="L56" s="1129"/>
      <c r="M56" s="1129"/>
      <c r="N56" s="1129"/>
      <c r="O56" s="1129"/>
      <c r="P56" s="1129"/>
      <c r="Q56" s="1129"/>
      <c r="R56" s="1129"/>
      <c r="S56" s="1129"/>
      <c r="T56" s="1129"/>
      <c r="U56" s="1129"/>
      <c r="V56" s="1129"/>
      <c r="W56" s="1129"/>
      <c r="X56" s="1129"/>
      <c r="Y56" s="59"/>
    </row>
    <row r="57" spans="1:25" ht="15" hidden="1">
      <c r="A57" s="43"/>
      <c r="B57" s="78"/>
      <c r="C57" s="77"/>
      <c r="D57" s="66"/>
      <c r="E57" s="1129"/>
      <c r="F57" s="1129"/>
      <c r="G57" s="1129"/>
      <c r="H57" s="1129"/>
      <c r="I57" s="1129"/>
      <c r="J57" s="1129"/>
      <c r="K57" s="1129"/>
      <c r="L57" s="1129"/>
      <c r="M57" s="1129"/>
      <c r="N57" s="1129"/>
      <c r="O57" s="1129"/>
      <c r="P57" s="1129"/>
      <c r="Q57" s="1129"/>
      <c r="R57" s="1129"/>
      <c r="S57" s="1129"/>
      <c r="T57" s="1129"/>
      <c r="U57" s="1129"/>
      <c r="V57" s="1129"/>
      <c r="W57" s="1129"/>
      <c r="X57" s="1129"/>
      <c r="Y57" s="59"/>
    </row>
    <row r="58" spans="1:25" ht="15" hidden="1" customHeight="1">
      <c r="A58" s="43"/>
      <c r="B58" s="78"/>
      <c r="C58" s="77"/>
      <c r="D58" s="61"/>
      <c r="E58" s="1130" t="s">
        <v>395</v>
      </c>
      <c r="F58" s="1130"/>
      <c r="G58" s="1130"/>
      <c r="H58" s="1130"/>
      <c r="I58" s="1130"/>
      <c r="J58" s="1130"/>
      <c r="K58" s="1130"/>
      <c r="L58" s="1130"/>
      <c r="M58" s="1130"/>
      <c r="N58" s="1130"/>
      <c r="O58" s="1130"/>
      <c r="P58" s="1130"/>
      <c r="Q58" s="1130"/>
      <c r="R58" s="1130"/>
      <c r="S58" s="1130"/>
      <c r="T58" s="1130"/>
      <c r="U58" s="1130"/>
      <c r="V58" s="231"/>
      <c r="W58" s="231"/>
      <c r="X58" s="231"/>
      <c r="Y58" s="59"/>
    </row>
    <row r="59" spans="1:25" ht="15" hidden="1" customHeight="1">
      <c r="A59" s="43"/>
      <c r="B59" s="78"/>
      <c r="C59" s="77"/>
      <c r="D59" s="61"/>
      <c r="E59" s="1132"/>
      <c r="F59" s="1132"/>
      <c r="G59" s="1132"/>
      <c r="H59" s="1127"/>
      <c r="I59" s="1128"/>
      <c r="J59" s="1128"/>
      <c r="K59" s="1128"/>
      <c r="L59" s="1128"/>
      <c r="M59" s="1128"/>
      <c r="N59" s="1128"/>
      <c r="O59" s="1128"/>
      <c r="P59" s="1128"/>
      <c r="Q59" s="1128"/>
      <c r="R59" s="1128"/>
      <c r="S59" s="1128"/>
      <c r="T59" s="1128"/>
      <c r="U59" s="1128"/>
      <c r="V59" s="1128"/>
      <c r="W59" s="1128"/>
      <c r="X59" s="1128"/>
      <c r="Y59" s="59"/>
    </row>
    <row r="60" spans="1:25" ht="15" hidden="1" customHeight="1">
      <c r="A60" s="43"/>
      <c r="B60" s="78"/>
      <c r="C60" s="77"/>
      <c r="D60" s="61"/>
      <c r="E60" s="1131"/>
      <c r="F60" s="1131"/>
      <c r="G60" s="1131"/>
      <c r="H60" s="1126"/>
      <c r="I60" s="1126"/>
      <c r="J60" s="1126"/>
      <c r="K60" s="1126"/>
      <c r="L60" s="1126"/>
      <c r="M60" s="1126"/>
      <c r="N60" s="1126"/>
      <c r="O60" s="1126"/>
      <c r="P60" s="1126"/>
      <c r="Q60" s="1126"/>
      <c r="R60" s="1126"/>
      <c r="S60" s="1126"/>
      <c r="T60" s="1126"/>
      <c r="U60" s="1126"/>
      <c r="V60" s="1126"/>
      <c r="W60" s="1126"/>
      <c r="X60" s="1126"/>
      <c r="Y60" s="59"/>
    </row>
    <row r="61" spans="1:25" ht="15" hidden="1">
      <c r="A61" s="43"/>
      <c r="B61" s="78"/>
      <c r="C61" s="77"/>
      <c r="D61" s="61"/>
      <c r="E61" s="70"/>
      <c r="F61" s="68"/>
      <c r="G61" s="69"/>
      <c r="H61" s="1126"/>
      <c r="I61" s="1126"/>
      <c r="J61" s="1126"/>
      <c r="K61" s="1126"/>
      <c r="L61" s="1126"/>
      <c r="M61" s="1126"/>
      <c r="N61" s="1126"/>
      <c r="O61" s="1126"/>
      <c r="P61" s="1126"/>
      <c r="Q61" s="1126"/>
      <c r="R61" s="1126"/>
      <c r="S61" s="1126"/>
      <c r="T61" s="1126"/>
      <c r="U61" s="1126"/>
      <c r="V61" s="1126"/>
      <c r="W61" s="1126"/>
      <c r="X61" s="1126"/>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30" t="s">
        <v>396</v>
      </c>
      <c r="F70" s="1130"/>
      <c r="G70" s="1130"/>
      <c r="H70" s="1130"/>
      <c r="I70" s="1130"/>
      <c r="J70" s="1130"/>
      <c r="K70" s="1130"/>
      <c r="L70" s="1130"/>
      <c r="M70" s="1130"/>
      <c r="N70" s="1130"/>
      <c r="O70" s="1130"/>
      <c r="P70" s="1130"/>
      <c r="Q70" s="1130"/>
      <c r="R70" s="1130"/>
      <c r="S70" s="1130"/>
      <c r="T70" s="1130"/>
      <c r="U70" s="450"/>
      <c r="V70" s="450"/>
      <c r="W70" s="450"/>
      <c r="X70" s="450"/>
      <c r="Y70" s="59"/>
    </row>
    <row r="71" spans="1:25" ht="15" hidden="1">
      <c r="A71" s="43"/>
      <c r="B71" s="78"/>
      <c r="C71" s="77"/>
      <c r="D71" s="61"/>
      <c r="E71" s="1130" t="s">
        <v>586</v>
      </c>
      <c r="F71" s="1130"/>
      <c r="G71" s="1130"/>
      <c r="H71" s="1130"/>
      <c r="I71" s="1130"/>
      <c r="J71" s="1130"/>
      <c r="K71" s="1130"/>
      <c r="L71" s="1130"/>
      <c r="M71" s="1130"/>
      <c r="N71" s="1130"/>
      <c r="O71" s="1130"/>
      <c r="P71" s="1130"/>
      <c r="Q71" s="1130"/>
      <c r="R71" s="1130"/>
      <c r="S71" s="1130"/>
      <c r="T71" s="1130"/>
      <c r="U71" s="451"/>
      <c r="V71" s="451"/>
      <c r="W71" s="451"/>
      <c r="X71" s="451"/>
      <c r="Y71" s="59"/>
    </row>
    <row r="72" spans="1:25" ht="40.5" hidden="1" customHeight="1">
      <c r="A72" s="43"/>
      <c r="B72" s="78"/>
      <c r="C72" s="77"/>
      <c r="D72" s="61"/>
      <c r="E72" s="451"/>
      <c r="F72" s="451"/>
      <c r="G72" s="451"/>
      <c r="H72" s="451"/>
      <c r="I72" s="451"/>
      <c r="J72" s="451"/>
      <c r="K72" s="451"/>
      <c r="L72" s="451"/>
      <c r="M72" s="451"/>
      <c r="N72" s="451"/>
      <c r="O72" s="451"/>
      <c r="P72" s="451"/>
      <c r="Q72" s="451"/>
      <c r="R72" s="451"/>
      <c r="S72" s="451"/>
      <c r="T72" s="451"/>
      <c r="U72" s="451"/>
      <c r="V72" s="451"/>
      <c r="W72" s="451"/>
      <c r="X72" s="451"/>
      <c r="Y72" s="59"/>
    </row>
    <row r="73" spans="1:25" ht="63" hidden="1" customHeight="1">
      <c r="A73" s="43"/>
      <c r="B73" s="78"/>
      <c r="C73" s="77"/>
      <c r="D73" s="61"/>
      <c r="E73" s="451"/>
      <c r="F73" s="451"/>
      <c r="G73" s="451"/>
      <c r="H73" s="451"/>
      <c r="I73" s="451"/>
      <c r="J73" s="451"/>
      <c r="K73" s="451"/>
      <c r="L73" s="451"/>
      <c r="M73" s="451"/>
      <c r="N73" s="451"/>
      <c r="O73" s="451"/>
      <c r="P73" s="451"/>
      <c r="Q73" s="451"/>
      <c r="R73" s="451"/>
      <c r="S73" s="451"/>
      <c r="T73" s="451"/>
      <c r="U73" s="451"/>
      <c r="V73" s="451"/>
      <c r="W73" s="451"/>
      <c r="X73" s="451"/>
      <c r="Y73" s="59"/>
    </row>
    <row r="74" spans="1:25" ht="30" hidden="1" customHeight="1">
      <c r="A74" s="43"/>
      <c r="B74" s="78"/>
      <c r="C74" s="77"/>
      <c r="D74" s="61"/>
      <c r="E74" s="451"/>
      <c r="F74" s="451"/>
      <c r="G74" s="451"/>
      <c r="H74" s="451"/>
      <c r="I74" s="451"/>
      <c r="J74" s="451"/>
      <c r="K74" s="451"/>
      <c r="L74" s="451"/>
      <c r="M74" s="451"/>
      <c r="N74" s="451"/>
      <c r="O74" s="451"/>
      <c r="P74" s="451"/>
      <c r="Q74" s="451"/>
      <c r="R74" s="451"/>
      <c r="S74" s="451"/>
      <c r="T74" s="451"/>
      <c r="U74" s="451"/>
      <c r="V74" s="451"/>
      <c r="W74" s="451"/>
      <c r="X74" s="451"/>
      <c r="Y74" s="59"/>
    </row>
    <row r="75" spans="1:25" ht="30" hidden="1" customHeight="1">
      <c r="A75" s="43"/>
      <c r="B75" s="78"/>
      <c r="C75" s="77"/>
      <c r="D75" s="61"/>
      <c r="E75" s="451"/>
      <c r="F75" s="451"/>
      <c r="G75" s="451"/>
      <c r="H75" s="451"/>
      <c r="I75" s="451"/>
      <c r="J75" s="451"/>
      <c r="K75" s="451"/>
      <c r="L75" s="451"/>
      <c r="M75" s="451"/>
      <c r="N75" s="451"/>
      <c r="O75" s="451"/>
      <c r="P75" s="451"/>
      <c r="Q75" s="451"/>
      <c r="R75" s="451"/>
      <c r="S75" s="451"/>
      <c r="T75" s="451"/>
      <c r="U75" s="451"/>
      <c r="V75" s="451"/>
      <c r="W75" s="451"/>
      <c r="X75" s="451"/>
      <c r="Y75" s="59"/>
    </row>
    <row r="76" spans="1:25" ht="15" hidden="1">
      <c r="A76" s="43"/>
      <c r="B76" s="78"/>
      <c r="C76" s="77"/>
      <c r="D76" s="61"/>
      <c r="E76" s="451"/>
      <c r="F76" s="451"/>
      <c r="G76" s="451"/>
      <c r="H76" s="451"/>
      <c r="I76" s="451"/>
      <c r="J76" s="451"/>
      <c r="K76" s="451"/>
      <c r="L76" s="451"/>
      <c r="M76" s="451"/>
      <c r="N76" s="451"/>
      <c r="O76" s="451"/>
      <c r="P76" s="451"/>
      <c r="Q76" s="451"/>
      <c r="R76" s="451"/>
      <c r="S76" s="451"/>
      <c r="T76" s="451"/>
      <c r="U76" s="451"/>
      <c r="V76" s="451"/>
      <c r="W76" s="451"/>
      <c r="X76" s="451"/>
      <c r="Y76" s="59"/>
    </row>
    <row r="77" spans="1:25" ht="15" hidden="1">
      <c r="A77" s="43"/>
      <c r="B77" s="78"/>
      <c r="C77" s="77"/>
      <c r="D77" s="61"/>
      <c r="E77" s="451"/>
      <c r="F77" s="451"/>
      <c r="G77" s="451"/>
      <c r="H77" s="451"/>
      <c r="I77" s="451"/>
      <c r="J77" s="451"/>
      <c r="K77" s="451"/>
      <c r="L77" s="451"/>
      <c r="M77" s="451"/>
      <c r="N77" s="451"/>
      <c r="O77" s="451"/>
      <c r="P77" s="451"/>
      <c r="Q77" s="451"/>
      <c r="R77" s="451"/>
      <c r="S77" s="451"/>
      <c r="T77" s="451"/>
      <c r="U77" s="451"/>
      <c r="V77" s="451"/>
      <c r="W77" s="451"/>
      <c r="X77" s="451"/>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2"/>
      <c r="F79" s="452"/>
      <c r="G79" s="452"/>
      <c r="H79" s="452"/>
      <c r="I79" s="452"/>
      <c r="J79" s="452"/>
      <c r="K79" s="452"/>
      <c r="L79" s="452"/>
      <c r="M79" s="452"/>
      <c r="N79" s="452"/>
      <c r="O79" s="452"/>
      <c r="P79" s="452"/>
      <c r="Q79" s="452"/>
      <c r="R79" s="452"/>
      <c r="S79" s="452"/>
      <c r="T79" s="452"/>
      <c r="U79" s="452"/>
      <c r="V79" s="452"/>
      <c r="W79" s="452"/>
      <c r="X79" s="452"/>
      <c r="Y79" s="59"/>
    </row>
    <row r="80" spans="1:25" ht="14.25" hidden="1" customHeight="1">
      <c r="A80" s="43"/>
      <c r="B80" s="78"/>
      <c r="C80" s="77"/>
      <c r="D80" s="61"/>
      <c r="E80" s="453"/>
      <c r="F80" s="453"/>
      <c r="G80" s="453"/>
      <c r="H80" s="453"/>
      <c r="Y80" s="59"/>
    </row>
    <row r="81" spans="1:25" ht="15" hidden="1">
      <c r="A81" s="43"/>
      <c r="B81" s="78"/>
      <c r="C81" s="77"/>
      <c r="D81" s="61"/>
      <c r="E81" s="1130" t="s">
        <v>395</v>
      </c>
      <c r="F81" s="1130"/>
      <c r="G81" s="1130"/>
      <c r="H81" s="1130"/>
      <c r="I81" s="1130"/>
      <c r="J81" s="1130"/>
      <c r="K81" s="1130"/>
      <c r="L81" s="1130"/>
      <c r="M81" s="1130"/>
      <c r="N81" s="1130"/>
      <c r="O81" s="1130"/>
      <c r="P81" s="1130"/>
      <c r="Q81" s="1130"/>
      <c r="R81" s="1130"/>
      <c r="S81" s="1130"/>
      <c r="T81" s="1130"/>
      <c r="U81" s="1130"/>
      <c r="V81" s="231"/>
      <c r="W81" s="231"/>
      <c r="X81" s="231"/>
      <c r="Y81" s="59"/>
    </row>
    <row r="82" spans="1:25" ht="15" hidden="1" customHeight="1">
      <c r="A82" s="43"/>
      <c r="B82" s="78"/>
      <c r="C82" s="77"/>
      <c r="D82" s="61"/>
      <c r="E82" s="1131"/>
      <c r="F82" s="1131"/>
      <c r="G82" s="1131"/>
      <c r="H82" s="1127"/>
      <c r="I82" s="1128"/>
      <c r="J82" s="1128"/>
      <c r="K82" s="1128"/>
      <c r="L82" s="1128"/>
      <c r="M82" s="1128"/>
      <c r="N82" s="1128"/>
      <c r="O82" s="1128"/>
      <c r="P82" s="1128"/>
      <c r="Q82" s="1128"/>
      <c r="R82" s="1128"/>
      <c r="S82" s="1128"/>
      <c r="T82" s="1128"/>
      <c r="U82" s="1128"/>
      <c r="V82" s="1128"/>
      <c r="W82" s="1128"/>
      <c r="X82" s="1128"/>
      <c r="Y82" s="59"/>
    </row>
    <row r="83" spans="1:25" ht="15" hidden="1" customHeight="1">
      <c r="A83" s="43"/>
      <c r="B83" s="78"/>
      <c r="C83" s="77"/>
      <c r="D83" s="61"/>
      <c r="Y83" s="59"/>
    </row>
    <row r="84" spans="1:25" ht="15" hidden="1" customHeight="1">
      <c r="A84" s="43"/>
      <c r="B84" s="78"/>
      <c r="C84" s="77"/>
      <c r="D84" s="61"/>
      <c r="E84" s="70"/>
      <c r="F84" s="68"/>
      <c r="G84" s="69"/>
      <c r="H84" s="1126"/>
      <c r="I84" s="1126"/>
      <c r="J84" s="1126"/>
      <c r="K84" s="1126"/>
      <c r="L84" s="1126"/>
      <c r="M84" s="1126"/>
      <c r="N84" s="1126"/>
      <c r="O84" s="1126"/>
      <c r="P84" s="1126"/>
      <c r="Q84" s="1126"/>
      <c r="R84" s="1126"/>
      <c r="S84" s="1126"/>
      <c r="T84" s="1126"/>
      <c r="U84" s="1126"/>
      <c r="V84" s="1126"/>
      <c r="W84" s="1126"/>
      <c r="X84" s="1126"/>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34" t="s">
        <v>235</v>
      </c>
      <c r="F98" s="1134"/>
      <c r="G98" s="1134"/>
      <c r="H98" s="1134"/>
      <c r="I98" s="1134"/>
      <c r="J98" s="1134"/>
      <c r="K98" s="1134"/>
      <c r="L98" s="1134"/>
      <c r="M98" s="1134"/>
      <c r="N98" s="1134"/>
      <c r="O98" s="1134"/>
      <c r="P98" s="1134"/>
      <c r="Q98" s="1134"/>
      <c r="R98" s="1134"/>
      <c r="S98" s="1134"/>
      <c r="T98" s="1134"/>
      <c r="U98" s="1134"/>
      <c r="V98" s="1134"/>
      <c r="W98" s="1134"/>
      <c r="X98" s="1134"/>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33" t="s">
        <v>234</v>
      </c>
      <c r="G100" s="1133"/>
      <c r="H100" s="1133"/>
      <c r="I100" s="1133"/>
      <c r="J100" s="1133"/>
      <c r="K100" s="1133"/>
      <c r="L100" s="1133"/>
      <c r="M100" s="1133"/>
      <c r="N100" s="1133"/>
      <c r="O100" s="1133"/>
      <c r="P100" s="1133"/>
      <c r="Q100" s="1133"/>
      <c r="R100" s="1133"/>
      <c r="S100" s="1133"/>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33" t="s">
        <v>233</v>
      </c>
      <c r="G102" s="1133"/>
      <c r="H102" s="1133"/>
      <c r="I102" s="1133"/>
      <c r="J102" s="1133"/>
      <c r="K102" s="1133"/>
      <c r="L102" s="1133"/>
      <c r="M102" s="1133"/>
      <c r="N102" s="1133"/>
      <c r="O102" s="1133"/>
      <c r="P102" s="1133"/>
      <c r="Q102" s="1133"/>
      <c r="R102" s="1133"/>
      <c r="S102" s="1133"/>
      <c r="T102" s="1133"/>
      <c r="U102" s="1133"/>
      <c r="V102" s="1133"/>
      <c r="W102" s="1133"/>
      <c r="X102" s="1133"/>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algorithmName="SHA-512" hashValue="aLKiKk1x4CZPTECkyvJSmdQbOT+Z+shJHHZMf1bz4e81h+AVkybD9B5fdkney4rUWOQX05jfSufdTZaxtlrg8w==" saltValue="mJV6tIcEJR6rGEkt8ojejg==" spinCount="100000" sheet="1" objects="1" scenarios="1" formatColumns="0" formatRows="0"/>
  <dataConsolidate leftLabels="1" link="1"/>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195" t="s">
        <v>491</v>
      </c>
      <c r="G2" s="1196"/>
      <c r="H2" s="1197"/>
      <c r="I2" s="436"/>
    </row>
    <row r="3" spans="1:20" ht="3" customHeight="1"/>
    <row r="4" spans="1:20" s="190" customFormat="1" ht="11.25">
      <c r="A4" s="214"/>
      <c r="B4" s="214"/>
      <c r="C4" s="214"/>
      <c r="D4" s="214"/>
      <c r="F4" s="1158" t="s">
        <v>454</v>
      </c>
      <c r="G4" s="1158"/>
      <c r="H4" s="1158"/>
      <c r="I4" s="1198"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198"/>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14.12.2020</v>
      </c>
      <c r="I7" s="196" t="s">
        <v>493</v>
      </c>
      <c r="J7" s="334"/>
      <c r="K7" s="214"/>
      <c r="L7" s="214"/>
      <c r="M7" s="214"/>
      <c r="N7" s="214"/>
      <c r="O7" s="214"/>
      <c r="P7" s="214"/>
      <c r="Q7" s="214"/>
      <c r="R7" s="214"/>
      <c r="S7" s="214"/>
      <c r="T7" s="214"/>
    </row>
    <row r="8" spans="1:20" s="190" customFormat="1" ht="45">
      <c r="A8" s="1199">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199"/>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199"/>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199"/>
      <c r="B11" s="1199">
        <v>1</v>
      </c>
      <c r="C11" s="344"/>
      <c r="D11" s="344"/>
      <c r="F11" s="335" t="str">
        <f>"4."&amp;mergeValue(A11) &amp;"."&amp;mergeValue(B11)</f>
        <v>4.1.1</v>
      </c>
      <c r="G11" s="324" t="s">
        <v>592</v>
      </c>
      <c r="H11" s="317" t="str">
        <f>IF(region_name="","",region_name)</f>
        <v>Чувашская республика</v>
      </c>
      <c r="I11" s="196" t="s">
        <v>499</v>
      </c>
      <c r="J11" s="334"/>
      <c r="K11" s="214"/>
      <c r="L11" s="214"/>
      <c r="M11" s="214"/>
      <c r="N11" s="214"/>
      <c r="O11" s="214"/>
      <c r="P11" s="214"/>
      <c r="Q11" s="214"/>
      <c r="R11" s="214"/>
      <c r="S11" s="214"/>
      <c r="T11" s="214"/>
    </row>
    <row r="12" spans="1:20" s="190" customFormat="1" ht="22.5">
      <c r="A12" s="1199"/>
      <c r="B12" s="1199"/>
      <c r="C12" s="1199">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199"/>
      <c r="B13" s="1199"/>
      <c r="C13" s="1199"/>
      <c r="D13" s="344">
        <v>1</v>
      </c>
      <c r="F13" s="335" t="str">
        <f>"4."&amp;mergeValue(A13) &amp;"."&amp;mergeValue(B13)&amp;"."&amp;mergeValue(C13)&amp;"."&amp;mergeValue(D13)</f>
        <v>4.1.1.1.1</v>
      </c>
      <c r="G13" s="420" t="s">
        <v>498</v>
      </c>
      <c r="H13" s="317"/>
      <c r="I13" s="1200" t="s">
        <v>591</v>
      </c>
      <c r="J13" s="334"/>
      <c r="K13" s="214"/>
      <c r="L13" s="214"/>
      <c r="M13" s="214"/>
      <c r="N13" s="214"/>
      <c r="O13" s="214"/>
      <c r="P13" s="214"/>
      <c r="Q13" s="214"/>
      <c r="R13" s="214"/>
      <c r="S13" s="214"/>
      <c r="T13" s="214"/>
    </row>
    <row r="14" spans="1:20" s="190" customFormat="1" ht="18.75">
      <c r="A14" s="1199"/>
      <c r="B14" s="1199"/>
      <c r="C14" s="1199"/>
      <c r="D14" s="344"/>
      <c r="F14" s="338"/>
      <c r="G14" s="150" t="s">
        <v>4</v>
      </c>
      <c r="H14" s="343"/>
      <c r="I14" s="1200"/>
      <c r="J14" s="334"/>
      <c r="K14" s="214"/>
      <c r="L14" s="214"/>
      <c r="M14" s="214"/>
      <c r="N14" s="214"/>
      <c r="O14" s="214"/>
      <c r="P14" s="214"/>
      <c r="Q14" s="214"/>
      <c r="R14" s="214"/>
      <c r="S14" s="214"/>
      <c r="T14" s="214"/>
    </row>
    <row r="15" spans="1:20" s="190" customFormat="1" ht="18.75">
      <c r="A15" s="1199"/>
      <c r="B15" s="1199"/>
      <c r="C15" s="344"/>
      <c r="D15" s="344"/>
      <c r="F15" s="421"/>
      <c r="G15" s="195" t="s">
        <v>403</v>
      </c>
      <c r="H15" s="422"/>
      <c r="I15" s="423"/>
      <c r="J15" s="334"/>
      <c r="K15" s="214"/>
      <c r="L15" s="214"/>
      <c r="M15" s="214"/>
      <c r="N15" s="214"/>
      <c r="O15" s="214"/>
      <c r="P15" s="214"/>
      <c r="Q15" s="214"/>
      <c r="R15" s="214"/>
      <c r="S15" s="214"/>
      <c r="T15" s="214"/>
    </row>
    <row r="16" spans="1:20" s="190" customFormat="1" ht="18.75">
      <c r="A16" s="1199"/>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4" t="s">
        <v>593</v>
      </c>
      <c r="H19" s="1194"/>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7.42578125" style="478" customWidth="1"/>
    <col min="14" max="14" width="2.7109375" style="478" hidden="1" customWidth="1"/>
    <col min="15" max="18" width="23.7109375" style="478" customWidth="1"/>
    <col min="19" max="19" width="11.7109375" style="478" customWidth="1"/>
    <col min="20" max="20" width="3.7109375" style="478" customWidth="1"/>
    <col min="21" max="21" width="11.7109375" style="478" customWidth="1"/>
    <col min="22" max="22" width="8.5703125" style="478" hidden="1" customWidth="1"/>
    <col min="23" max="23" width="4.7109375" style="478" customWidth="1"/>
    <col min="24" max="24" width="115.7109375" style="478" customWidth="1"/>
    <col min="25" max="25" width="10.5703125" style="1010"/>
    <col min="26" max="29" width="10.5703125" style="502"/>
    <col min="30" max="246" width="10.5703125" style="478"/>
    <col min="247" max="254" width="0" style="478" hidden="1" customWidth="1"/>
    <col min="255" max="257" width="3.7109375" style="478" customWidth="1"/>
    <col min="258" max="258" width="12.7109375" style="478" customWidth="1"/>
    <col min="259" max="259" width="47.42578125" style="478" customWidth="1"/>
    <col min="260" max="260" width="0" style="478" hidden="1" customWidth="1"/>
    <col min="261" max="261" width="24.7109375" style="478" customWidth="1"/>
    <col min="262" max="262" width="14.7109375" style="478" customWidth="1"/>
    <col min="263" max="264" width="15.7109375" style="478" customWidth="1"/>
    <col min="265" max="265" width="11.7109375" style="478" customWidth="1"/>
    <col min="266" max="266" width="6.42578125" style="478" bestFit="1" customWidth="1"/>
    <col min="267" max="267" width="11.7109375" style="478" customWidth="1"/>
    <col min="268" max="268" width="0" style="478" hidden="1" customWidth="1"/>
    <col min="269" max="269" width="3.7109375" style="478" customWidth="1"/>
    <col min="270" max="270" width="11.140625" style="478" bestFit="1" customWidth="1"/>
    <col min="271" max="502" width="10.5703125" style="478"/>
    <col min="503" max="510" width="0" style="478" hidden="1" customWidth="1"/>
    <col min="511" max="513" width="3.7109375" style="478" customWidth="1"/>
    <col min="514" max="514" width="12.7109375" style="478" customWidth="1"/>
    <col min="515" max="515" width="47.42578125" style="478" customWidth="1"/>
    <col min="516" max="516" width="0" style="478" hidden="1" customWidth="1"/>
    <col min="517" max="517" width="24.7109375" style="478" customWidth="1"/>
    <col min="518" max="518" width="14.7109375" style="478" customWidth="1"/>
    <col min="519" max="520" width="15.7109375" style="478" customWidth="1"/>
    <col min="521" max="521" width="11.7109375" style="478" customWidth="1"/>
    <col min="522" max="522" width="6.42578125" style="478" bestFit="1" customWidth="1"/>
    <col min="523" max="523" width="11.7109375" style="478" customWidth="1"/>
    <col min="524" max="524" width="0" style="478" hidden="1" customWidth="1"/>
    <col min="525" max="525" width="3.7109375" style="478" customWidth="1"/>
    <col min="526" max="526" width="11.140625" style="478" bestFit="1" customWidth="1"/>
    <col min="527" max="758" width="10.5703125" style="478"/>
    <col min="759" max="766" width="0" style="478" hidden="1" customWidth="1"/>
    <col min="767" max="769" width="3.7109375" style="478" customWidth="1"/>
    <col min="770" max="770" width="12.7109375" style="478" customWidth="1"/>
    <col min="771" max="771" width="47.42578125" style="478" customWidth="1"/>
    <col min="772" max="772" width="0" style="478" hidden="1" customWidth="1"/>
    <col min="773" max="773" width="24.7109375" style="478" customWidth="1"/>
    <col min="774" max="774" width="14.7109375" style="478" customWidth="1"/>
    <col min="775" max="776" width="15.7109375" style="478" customWidth="1"/>
    <col min="777" max="777" width="11.7109375" style="478" customWidth="1"/>
    <col min="778" max="778" width="6.42578125" style="478" bestFit="1" customWidth="1"/>
    <col min="779" max="779" width="11.7109375" style="478" customWidth="1"/>
    <col min="780" max="780" width="0" style="478" hidden="1" customWidth="1"/>
    <col min="781" max="781" width="3.7109375" style="478" customWidth="1"/>
    <col min="782" max="782" width="11.140625" style="478" bestFit="1" customWidth="1"/>
    <col min="783"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0" style="478" hidden="1" customWidth="1"/>
    <col min="1029" max="1029" width="24.7109375" style="478" customWidth="1"/>
    <col min="1030" max="1030" width="14.7109375" style="478" customWidth="1"/>
    <col min="1031" max="1032" width="15.7109375" style="478" customWidth="1"/>
    <col min="1033" max="1033" width="11.7109375" style="478" customWidth="1"/>
    <col min="1034" max="1034" width="6.42578125" style="478" bestFit="1" customWidth="1"/>
    <col min="1035" max="1035" width="11.7109375" style="478" customWidth="1"/>
    <col min="1036" max="1036" width="0" style="478" hidden="1" customWidth="1"/>
    <col min="1037" max="1037" width="3.7109375" style="478" customWidth="1"/>
    <col min="1038" max="1038" width="11.140625" style="478" bestFit="1" customWidth="1"/>
    <col min="1039"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0" style="478" hidden="1" customWidth="1"/>
    <col min="1285" max="1285" width="24.7109375" style="478" customWidth="1"/>
    <col min="1286" max="1286" width="14.7109375" style="478" customWidth="1"/>
    <col min="1287" max="1288" width="15.7109375" style="478" customWidth="1"/>
    <col min="1289" max="1289" width="11.7109375" style="478" customWidth="1"/>
    <col min="1290" max="1290" width="6.42578125" style="478" bestFit="1" customWidth="1"/>
    <col min="1291" max="1291" width="11.7109375" style="478" customWidth="1"/>
    <col min="1292" max="1292" width="0" style="478" hidden="1" customWidth="1"/>
    <col min="1293" max="1293" width="3.7109375" style="478" customWidth="1"/>
    <col min="1294" max="1294" width="11.140625" style="478" bestFit="1" customWidth="1"/>
    <col min="1295"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0" style="478" hidden="1" customWidth="1"/>
    <col min="1541" max="1541" width="24.7109375" style="478" customWidth="1"/>
    <col min="1542" max="1542" width="14.7109375" style="478" customWidth="1"/>
    <col min="1543" max="1544" width="15.7109375" style="478" customWidth="1"/>
    <col min="1545" max="1545" width="11.7109375" style="478" customWidth="1"/>
    <col min="1546" max="1546" width="6.42578125" style="478" bestFit="1" customWidth="1"/>
    <col min="1547" max="1547" width="11.7109375" style="478" customWidth="1"/>
    <col min="1548" max="1548" width="0" style="478" hidden="1" customWidth="1"/>
    <col min="1549" max="1549" width="3.7109375" style="478" customWidth="1"/>
    <col min="1550" max="1550" width="11.140625" style="478" bestFit="1" customWidth="1"/>
    <col min="1551"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0" style="478" hidden="1" customWidth="1"/>
    <col min="1797" max="1797" width="24.7109375" style="478" customWidth="1"/>
    <col min="1798" max="1798" width="14.7109375" style="478" customWidth="1"/>
    <col min="1799" max="1800" width="15.7109375" style="478" customWidth="1"/>
    <col min="1801" max="1801" width="11.7109375" style="478" customWidth="1"/>
    <col min="1802" max="1802" width="6.42578125" style="478" bestFit="1" customWidth="1"/>
    <col min="1803" max="1803" width="11.7109375" style="478" customWidth="1"/>
    <col min="1804" max="1804" width="0" style="478" hidden="1" customWidth="1"/>
    <col min="1805" max="1805" width="3.7109375" style="478" customWidth="1"/>
    <col min="1806" max="1806" width="11.140625" style="478" bestFit="1" customWidth="1"/>
    <col min="1807"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0" style="478" hidden="1" customWidth="1"/>
    <col min="2053" max="2053" width="24.7109375" style="478" customWidth="1"/>
    <col min="2054" max="2054" width="14.7109375" style="478" customWidth="1"/>
    <col min="2055" max="2056" width="15.7109375" style="478" customWidth="1"/>
    <col min="2057" max="2057" width="11.7109375" style="478" customWidth="1"/>
    <col min="2058" max="2058" width="6.42578125" style="478" bestFit="1" customWidth="1"/>
    <col min="2059" max="2059" width="11.7109375" style="478" customWidth="1"/>
    <col min="2060" max="2060" width="0" style="478" hidden="1" customWidth="1"/>
    <col min="2061" max="2061" width="3.7109375" style="478" customWidth="1"/>
    <col min="2062" max="2062" width="11.140625" style="478" bestFit="1" customWidth="1"/>
    <col min="2063"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0" style="478" hidden="1" customWidth="1"/>
    <col min="2309" max="2309" width="24.7109375" style="478" customWidth="1"/>
    <col min="2310" max="2310" width="14.7109375" style="478" customWidth="1"/>
    <col min="2311" max="2312" width="15.7109375" style="478" customWidth="1"/>
    <col min="2313" max="2313" width="11.7109375" style="478" customWidth="1"/>
    <col min="2314" max="2314" width="6.42578125" style="478" bestFit="1" customWidth="1"/>
    <col min="2315" max="2315" width="11.7109375" style="478" customWidth="1"/>
    <col min="2316" max="2316" width="0" style="478" hidden="1" customWidth="1"/>
    <col min="2317" max="2317" width="3.7109375" style="478" customWidth="1"/>
    <col min="2318" max="2318" width="11.140625" style="478" bestFit="1" customWidth="1"/>
    <col min="2319"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0" style="478" hidden="1" customWidth="1"/>
    <col min="2565" max="2565" width="24.7109375" style="478" customWidth="1"/>
    <col min="2566" max="2566" width="14.7109375" style="478" customWidth="1"/>
    <col min="2567" max="2568" width="15.7109375" style="478" customWidth="1"/>
    <col min="2569" max="2569" width="11.7109375" style="478" customWidth="1"/>
    <col min="2570" max="2570" width="6.42578125" style="478" bestFit="1" customWidth="1"/>
    <col min="2571" max="2571" width="11.7109375" style="478" customWidth="1"/>
    <col min="2572" max="2572" width="0" style="478" hidden="1" customWidth="1"/>
    <col min="2573" max="2573" width="3.7109375" style="478" customWidth="1"/>
    <col min="2574" max="2574" width="11.140625" style="478" bestFit="1" customWidth="1"/>
    <col min="2575"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0" style="478" hidden="1" customWidth="1"/>
    <col min="2821" max="2821" width="24.7109375" style="478" customWidth="1"/>
    <col min="2822" max="2822" width="14.7109375" style="478" customWidth="1"/>
    <col min="2823" max="2824" width="15.7109375" style="478" customWidth="1"/>
    <col min="2825" max="2825" width="11.7109375" style="478" customWidth="1"/>
    <col min="2826" max="2826" width="6.42578125" style="478" bestFit="1" customWidth="1"/>
    <col min="2827" max="2827" width="11.7109375" style="478" customWidth="1"/>
    <col min="2828" max="2828" width="0" style="478" hidden="1" customWidth="1"/>
    <col min="2829" max="2829" width="3.7109375" style="478" customWidth="1"/>
    <col min="2830" max="2830" width="11.140625" style="478" bestFit="1" customWidth="1"/>
    <col min="2831"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0" style="478" hidden="1" customWidth="1"/>
    <col min="3077" max="3077" width="24.7109375" style="478" customWidth="1"/>
    <col min="3078" max="3078" width="14.7109375" style="478" customWidth="1"/>
    <col min="3079" max="3080" width="15.7109375" style="478" customWidth="1"/>
    <col min="3081" max="3081" width="11.7109375" style="478" customWidth="1"/>
    <col min="3082" max="3082" width="6.42578125" style="478" bestFit="1" customWidth="1"/>
    <col min="3083" max="3083" width="11.7109375" style="478" customWidth="1"/>
    <col min="3084" max="3084" width="0" style="478" hidden="1" customWidth="1"/>
    <col min="3085" max="3085" width="3.7109375" style="478" customWidth="1"/>
    <col min="3086" max="3086" width="11.140625" style="478" bestFit="1" customWidth="1"/>
    <col min="3087"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0" style="478" hidden="1" customWidth="1"/>
    <col min="3333" max="3333" width="24.7109375" style="478" customWidth="1"/>
    <col min="3334" max="3334" width="14.7109375" style="478" customWidth="1"/>
    <col min="3335" max="3336" width="15.7109375" style="478" customWidth="1"/>
    <col min="3337" max="3337" width="11.7109375" style="478" customWidth="1"/>
    <col min="3338" max="3338" width="6.42578125" style="478" bestFit="1" customWidth="1"/>
    <col min="3339" max="3339" width="11.7109375" style="478" customWidth="1"/>
    <col min="3340" max="3340" width="0" style="478" hidden="1" customWidth="1"/>
    <col min="3341" max="3341" width="3.7109375" style="478" customWidth="1"/>
    <col min="3342" max="3342" width="11.140625" style="478" bestFit="1" customWidth="1"/>
    <col min="3343"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0" style="478" hidden="1" customWidth="1"/>
    <col min="3589" max="3589" width="24.7109375" style="478" customWidth="1"/>
    <col min="3590" max="3590" width="14.7109375" style="478" customWidth="1"/>
    <col min="3591" max="3592" width="15.7109375" style="478" customWidth="1"/>
    <col min="3593" max="3593" width="11.7109375" style="478" customWidth="1"/>
    <col min="3594" max="3594" width="6.42578125" style="478" bestFit="1" customWidth="1"/>
    <col min="3595" max="3595" width="11.7109375" style="478" customWidth="1"/>
    <col min="3596" max="3596" width="0" style="478" hidden="1" customWidth="1"/>
    <col min="3597" max="3597" width="3.7109375" style="478" customWidth="1"/>
    <col min="3598" max="3598" width="11.140625" style="478" bestFit="1" customWidth="1"/>
    <col min="3599"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0" style="478" hidden="1" customWidth="1"/>
    <col min="3845" max="3845" width="24.7109375" style="478" customWidth="1"/>
    <col min="3846" max="3846" width="14.7109375" style="478" customWidth="1"/>
    <col min="3847" max="3848" width="15.7109375" style="478" customWidth="1"/>
    <col min="3849" max="3849" width="11.7109375" style="478" customWidth="1"/>
    <col min="3850" max="3850" width="6.42578125" style="478" bestFit="1" customWidth="1"/>
    <col min="3851" max="3851" width="11.7109375" style="478" customWidth="1"/>
    <col min="3852" max="3852" width="0" style="478" hidden="1" customWidth="1"/>
    <col min="3853" max="3853" width="3.7109375" style="478" customWidth="1"/>
    <col min="3854" max="3854" width="11.140625" style="478" bestFit="1" customWidth="1"/>
    <col min="3855"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0" style="478" hidden="1" customWidth="1"/>
    <col min="4101" max="4101" width="24.7109375" style="478" customWidth="1"/>
    <col min="4102" max="4102" width="14.7109375" style="478" customWidth="1"/>
    <col min="4103" max="4104" width="15.7109375" style="478" customWidth="1"/>
    <col min="4105" max="4105" width="11.7109375" style="478" customWidth="1"/>
    <col min="4106" max="4106" width="6.42578125" style="478" bestFit="1" customWidth="1"/>
    <col min="4107" max="4107" width="11.7109375" style="478" customWidth="1"/>
    <col min="4108" max="4108" width="0" style="478" hidden="1" customWidth="1"/>
    <col min="4109" max="4109" width="3.7109375" style="478" customWidth="1"/>
    <col min="4110" max="4110" width="11.140625" style="478" bestFit="1" customWidth="1"/>
    <col min="4111"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0" style="478" hidden="1" customWidth="1"/>
    <col min="4357" max="4357" width="24.7109375" style="478" customWidth="1"/>
    <col min="4358" max="4358" width="14.7109375" style="478" customWidth="1"/>
    <col min="4359" max="4360" width="15.7109375" style="478" customWidth="1"/>
    <col min="4361" max="4361" width="11.7109375" style="478" customWidth="1"/>
    <col min="4362" max="4362" width="6.42578125" style="478" bestFit="1" customWidth="1"/>
    <col min="4363" max="4363" width="11.7109375" style="478" customWidth="1"/>
    <col min="4364" max="4364" width="0" style="478" hidden="1" customWidth="1"/>
    <col min="4365" max="4365" width="3.7109375" style="478" customWidth="1"/>
    <col min="4366" max="4366" width="11.140625" style="478" bestFit="1" customWidth="1"/>
    <col min="4367"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0" style="478" hidden="1" customWidth="1"/>
    <col min="4613" max="4613" width="24.7109375" style="478" customWidth="1"/>
    <col min="4614" max="4614" width="14.7109375" style="478" customWidth="1"/>
    <col min="4615" max="4616" width="15.7109375" style="478" customWidth="1"/>
    <col min="4617" max="4617" width="11.7109375" style="478" customWidth="1"/>
    <col min="4618" max="4618" width="6.42578125" style="478" bestFit="1" customWidth="1"/>
    <col min="4619" max="4619" width="11.7109375" style="478" customWidth="1"/>
    <col min="4620" max="4620" width="0" style="478" hidden="1" customWidth="1"/>
    <col min="4621" max="4621" width="3.7109375" style="478" customWidth="1"/>
    <col min="4622" max="4622" width="11.140625" style="478" bestFit="1" customWidth="1"/>
    <col min="4623"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0" style="478" hidden="1" customWidth="1"/>
    <col min="4869" max="4869" width="24.7109375" style="478" customWidth="1"/>
    <col min="4870" max="4870" width="14.7109375" style="478" customWidth="1"/>
    <col min="4871" max="4872" width="15.7109375" style="478" customWidth="1"/>
    <col min="4873" max="4873" width="11.7109375" style="478" customWidth="1"/>
    <col min="4874" max="4874" width="6.42578125" style="478" bestFit="1" customWidth="1"/>
    <col min="4875" max="4875" width="11.7109375" style="478" customWidth="1"/>
    <col min="4876" max="4876" width="0" style="478" hidden="1" customWidth="1"/>
    <col min="4877" max="4877" width="3.7109375" style="478" customWidth="1"/>
    <col min="4878" max="4878" width="11.140625" style="478" bestFit="1" customWidth="1"/>
    <col min="4879"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0" style="478" hidden="1" customWidth="1"/>
    <col min="5125" max="5125" width="24.7109375" style="478" customWidth="1"/>
    <col min="5126" max="5126" width="14.7109375" style="478" customWidth="1"/>
    <col min="5127" max="5128" width="15.7109375" style="478" customWidth="1"/>
    <col min="5129" max="5129" width="11.7109375" style="478" customWidth="1"/>
    <col min="5130" max="5130" width="6.42578125" style="478" bestFit="1" customWidth="1"/>
    <col min="5131" max="5131" width="11.7109375" style="478" customWidth="1"/>
    <col min="5132" max="5132" width="0" style="478" hidden="1" customWidth="1"/>
    <col min="5133" max="5133" width="3.7109375" style="478" customWidth="1"/>
    <col min="5134" max="5134" width="11.140625" style="478" bestFit="1" customWidth="1"/>
    <col min="5135"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0" style="478" hidden="1" customWidth="1"/>
    <col min="5381" max="5381" width="24.7109375" style="478" customWidth="1"/>
    <col min="5382" max="5382" width="14.7109375" style="478" customWidth="1"/>
    <col min="5383" max="5384" width="15.7109375" style="478" customWidth="1"/>
    <col min="5385" max="5385" width="11.7109375" style="478" customWidth="1"/>
    <col min="5386" max="5386" width="6.42578125" style="478" bestFit="1" customWidth="1"/>
    <col min="5387" max="5387" width="11.7109375" style="478" customWidth="1"/>
    <col min="5388" max="5388" width="0" style="478" hidden="1" customWidth="1"/>
    <col min="5389" max="5389" width="3.7109375" style="478" customWidth="1"/>
    <col min="5390" max="5390" width="11.140625" style="478" bestFit="1" customWidth="1"/>
    <col min="5391"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0" style="478" hidden="1" customWidth="1"/>
    <col min="5637" max="5637" width="24.7109375" style="478" customWidth="1"/>
    <col min="5638" max="5638" width="14.7109375" style="478" customWidth="1"/>
    <col min="5639" max="5640" width="15.7109375" style="478" customWidth="1"/>
    <col min="5641" max="5641" width="11.7109375" style="478" customWidth="1"/>
    <col min="5642" max="5642" width="6.42578125" style="478" bestFit="1" customWidth="1"/>
    <col min="5643" max="5643" width="11.7109375" style="478" customWidth="1"/>
    <col min="5644" max="5644" width="0" style="478" hidden="1" customWidth="1"/>
    <col min="5645" max="5645" width="3.7109375" style="478" customWidth="1"/>
    <col min="5646" max="5646" width="11.140625" style="478" bestFit="1" customWidth="1"/>
    <col min="5647"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0" style="478" hidden="1" customWidth="1"/>
    <col min="5893" max="5893" width="24.7109375" style="478" customWidth="1"/>
    <col min="5894" max="5894" width="14.7109375" style="478" customWidth="1"/>
    <col min="5895" max="5896" width="15.7109375" style="478" customWidth="1"/>
    <col min="5897" max="5897" width="11.7109375" style="478" customWidth="1"/>
    <col min="5898" max="5898" width="6.42578125" style="478" bestFit="1" customWidth="1"/>
    <col min="5899" max="5899" width="11.7109375" style="478" customWidth="1"/>
    <col min="5900" max="5900" width="0" style="478" hidden="1" customWidth="1"/>
    <col min="5901" max="5901" width="3.7109375" style="478" customWidth="1"/>
    <col min="5902" max="5902" width="11.140625" style="478" bestFit="1" customWidth="1"/>
    <col min="5903"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0" style="478" hidden="1" customWidth="1"/>
    <col min="6149" max="6149" width="24.7109375" style="478" customWidth="1"/>
    <col min="6150" max="6150" width="14.7109375" style="478" customWidth="1"/>
    <col min="6151" max="6152" width="15.7109375" style="478" customWidth="1"/>
    <col min="6153" max="6153" width="11.7109375" style="478" customWidth="1"/>
    <col min="6154" max="6154" width="6.42578125" style="478" bestFit="1" customWidth="1"/>
    <col min="6155" max="6155" width="11.7109375" style="478" customWidth="1"/>
    <col min="6156" max="6156" width="0" style="478" hidden="1" customWidth="1"/>
    <col min="6157" max="6157" width="3.7109375" style="478" customWidth="1"/>
    <col min="6158" max="6158" width="11.140625" style="478" bestFit="1" customWidth="1"/>
    <col min="6159"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0" style="478" hidden="1" customWidth="1"/>
    <col min="6405" max="6405" width="24.7109375" style="478" customWidth="1"/>
    <col min="6406" max="6406" width="14.7109375" style="478" customWidth="1"/>
    <col min="6407" max="6408" width="15.7109375" style="478" customWidth="1"/>
    <col min="6409" max="6409" width="11.7109375" style="478" customWidth="1"/>
    <col min="6410" max="6410" width="6.42578125" style="478" bestFit="1" customWidth="1"/>
    <col min="6411" max="6411" width="11.7109375" style="478" customWidth="1"/>
    <col min="6412" max="6412" width="0" style="478" hidden="1" customWidth="1"/>
    <col min="6413" max="6413" width="3.7109375" style="478" customWidth="1"/>
    <col min="6414" max="6414" width="11.140625" style="478" bestFit="1" customWidth="1"/>
    <col min="6415"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0" style="478" hidden="1" customWidth="1"/>
    <col min="6661" max="6661" width="24.7109375" style="478" customWidth="1"/>
    <col min="6662" max="6662" width="14.7109375" style="478" customWidth="1"/>
    <col min="6663" max="6664" width="15.7109375" style="478" customWidth="1"/>
    <col min="6665" max="6665" width="11.7109375" style="478" customWidth="1"/>
    <col min="6666" max="6666" width="6.42578125" style="478" bestFit="1" customWidth="1"/>
    <col min="6667" max="6667" width="11.7109375" style="478" customWidth="1"/>
    <col min="6668" max="6668" width="0" style="478" hidden="1" customWidth="1"/>
    <col min="6669" max="6669" width="3.7109375" style="478" customWidth="1"/>
    <col min="6670" max="6670" width="11.140625" style="478" bestFit="1" customWidth="1"/>
    <col min="6671"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0" style="478" hidden="1" customWidth="1"/>
    <col min="6917" max="6917" width="24.7109375" style="478" customWidth="1"/>
    <col min="6918" max="6918" width="14.7109375" style="478" customWidth="1"/>
    <col min="6919" max="6920" width="15.7109375" style="478" customWidth="1"/>
    <col min="6921" max="6921" width="11.7109375" style="478" customWidth="1"/>
    <col min="6922" max="6922" width="6.42578125" style="478" bestFit="1" customWidth="1"/>
    <col min="6923" max="6923" width="11.7109375" style="478" customWidth="1"/>
    <col min="6924" max="6924" width="0" style="478" hidden="1" customWidth="1"/>
    <col min="6925" max="6925" width="3.7109375" style="478" customWidth="1"/>
    <col min="6926" max="6926" width="11.140625" style="478" bestFit="1" customWidth="1"/>
    <col min="6927"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0" style="478" hidden="1" customWidth="1"/>
    <col min="7173" max="7173" width="24.7109375" style="478" customWidth="1"/>
    <col min="7174" max="7174" width="14.7109375" style="478" customWidth="1"/>
    <col min="7175" max="7176" width="15.7109375" style="478" customWidth="1"/>
    <col min="7177" max="7177" width="11.7109375" style="478" customWidth="1"/>
    <col min="7178" max="7178" width="6.42578125" style="478" bestFit="1" customWidth="1"/>
    <col min="7179" max="7179" width="11.7109375" style="478" customWidth="1"/>
    <col min="7180" max="7180" width="0" style="478" hidden="1" customWidth="1"/>
    <col min="7181" max="7181" width="3.7109375" style="478" customWidth="1"/>
    <col min="7182" max="7182" width="11.140625" style="478" bestFit="1" customWidth="1"/>
    <col min="7183"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0" style="478" hidden="1" customWidth="1"/>
    <col min="7429" max="7429" width="24.7109375" style="478" customWidth="1"/>
    <col min="7430" max="7430" width="14.7109375" style="478" customWidth="1"/>
    <col min="7431" max="7432" width="15.7109375" style="478" customWidth="1"/>
    <col min="7433" max="7433" width="11.7109375" style="478" customWidth="1"/>
    <col min="7434" max="7434" width="6.42578125" style="478" bestFit="1" customWidth="1"/>
    <col min="7435" max="7435" width="11.7109375" style="478" customWidth="1"/>
    <col min="7436" max="7436" width="0" style="478" hidden="1" customWidth="1"/>
    <col min="7437" max="7437" width="3.7109375" style="478" customWidth="1"/>
    <col min="7438" max="7438" width="11.140625" style="478" bestFit="1" customWidth="1"/>
    <col min="7439"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0" style="478" hidden="1" customWidth="1"/>
    <col min="7685" max="7685" width="24.7109375" style="478" customWidth="1"/>
    <col min="7686" max="7686" width="14.7109375" style="478" customWidth="1"/>
    <col min="7687" max="7688" width="15.7109375" style="478" customWidth="1"/>
    <col min="7689" max="7689" width="11.7109375" style="478" customWidth="1"/>
    <col min="7690" max="7690" width="6.42578125" style="478" bestFit="1" customWidth="1"/>
    <col min="7691" max="7691" width="11.7109375" style="478" customWidth="1"/>
    <col min="7692" max="7692" width="0" style="478" hidden="1" customWidth="1"/>
    <col min="7693" max="7693" width="3.7109375" style="478" customWidth="1"/>
    <col min="7694" max="7694" width="11.140625" style="478" bestFit="1" customWidth="1"/>
    <col min="7695"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0" style="478" hidden="1" customWidth="1"/>
    <col min="7941" max="7941" width="24.7109375" style="478" customWidth="1"/>
    <col min="7942" max="7942" width="14.7109375" style="478" customWidth="1"/>
    <col min="7943" max="7944" width="15.7109375" style="478" customWidth="1"/>
    <col min="7945" max="7945" width="11.7109375" style="478" customWidth="1"/>
    <col min="7946" max="7946" width="6.42578125" style="478" bestFit="1" customWidth="1"/>
    <col min="7947" max="7947" width="11.7109375" style="478" customWidth="1"/>
    <col min="7948" max="7948" width="0" style="478" hidden="1" customWidth="1"/>
    <col min="7949" max="7949" width="3.7109375" style="478" customWidth="1"/>
    <col min="7950" max="7950" width="11.140625" style="478" bestFit="1" customWidth="1"/>
    <col min="7951"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0" style="478" hidden="1" customWidth="1"/>
    <col min="8197" max="8197" width="24.7109375" style="478" customWidth="1"/>
    <col min="8198" max="8198" width="14.7109375" style="478" customWidth="1"/>
    <col min="8199" max="8200" width="15.7109375" style="478" customWidth="1"/>
    <col min="8201" max="8201" width="11.7109375" style="478" customWidth="1"/>
    <col min="8202" max="8202" width="6.42578125" style="478" bestFit="1" customWidth="1"/>
    <col min="8203" max="8203" width="11.7109375" style="478" customWidth="1"/>
    <col min="8204" max="8204" width="0" style="478" hidden="1" customWidth="1"/>
    <col min="8205" max="8205" width="3.7109375" style="478" customWidth="1"/>
    <col min="8206" max="8206" width="11.140625" style="478" bestFit="1" customWidth="1"/>
    <col min="8207"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0" style="478" hidden="1" customWidth="1"/>
    <col min="8453" max="8453" width="24.7109375" style="478" customWidth="1"/>
    <col min="8454" max="8454" width="14.7109375" style="478" customWidth="1"/>
    <col min="8455" max="8456" width="15.7109375" style="478" customWidth="1"/>
    <col min="8457" max="8457" width="11.7109375" style="478" customWidth="1"/>
    <col min="8458" max="8458" width="6.42578125" style="478" bestFit="1" customWidth="1"/>
    <col min="8459" max="8459" width="11.7109375" style="478" customWidth="1"/>
    <col min="8460" max="8460" width="0" style="478" hidden="1" customWidth="1"/>
    <col min="8461" max="8461" width="3.7109375" style="478" customWidth="1"/>
    <col min="8462" max="8462" width="11.140625" style="478" bestFit="1" customWidth="1"/>
    <col min="8463"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0" style="478" hidden="1" customWidth="1"/>
    <col min="8709" max="8709" width="24.7109375" style="478" customWidth="1"/>
    <col min="8710" max="8710" width="14.7109375" style="478" customWidth="1"/>
    <col min="8711" max="8712" width="15.7109375" style="478" customWidth="1"/>
    <col min="8713" max="8713" width="11.7109375" style="478" customWidth="1"/>
    <col min="8714" max="8714" width="6.42578125" style="478" bestFit="1" customWidth="1"/>
    <col min="8715" max="8715" width="11.7109375" style="478" customWidth="1"/>
    <col min="8716" max="8716" width="0" style="478" hidden="1" customWidth="1"/>
    <col min="8717" max="8717" width="3.7109375" style="478" customWidth="1"/>
    <col min="8718" max="8718" width="11.140625" style="478" bestFit="1" customWidth="1"/>
    <col min="8719"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0" style="478" hidden="1" customWidth="1"/>
    <col min="8965" max="8965" width="24.7109375" style="478" customWidth="1"/>
    <col min="8966" max="8966" width="14.7109375" style="478" customWidth="1"/>
    <col min="8967" max="8968" width="15.7109375" style="478" customWidth="1"/>
    <col min="8969" max="8969" width="11.7109375" style="478" customWidth="1"/>
    <col min="8970" max="8970" width="6.42578125" style="478" bestFit="1" customWidth="1"/>
    <col min="8971" max="8971" width="11.7109375" style="478" customWidth="1"/>
    <col min="8972" max="8972" width="0" style="478" hidden="1" customWidth="1"/>
    <col min="8973" max="8973" width="3.7109375" style="478" customWidth="1"/>
    <col min="8974" max="8974" width="11.140625" style="478" bestFit="1" customWidth="1"/>
    <col min="8975"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0" style="478" hidden="1" customWidth="1"/>
    <col min="9221" max="9221" width="24.7109375" style="478" customWidth="1"/>
    <col min="9222" max="9222" width="14.7109375" style="478" customWidth="1"/>
    <col min="9223" max="9224" width="15.7109375" style="478" customWidth="1"/>
    <col min="9225" max="9225" width="11.7109375" style="478" customWidth="1"/>
    <col min="9226" max="9226" width="6.42578125" style="478" bestFit="1" customWidth="1"/>
    <col min="9227" max="9227" width="11.7109375" style="478" customWidth="1"/>
    <col min="9228" max="9228" width="0" style="478" hidden="1" customWidth="1"/>
    <col min="9229" max="9229" width="3.7109375" style="478" customWidth="1"/>
    <col min="9230" max="9230" width="11.140625" style="478" bestFit="1" customWidth="1"/>
    <col min="9231"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0" style="478" hidden="1" customWidth="1"/>
    <col min="9477" max="9477" width="24.7109375" style="478" customWidth="1"/>
    <col min="9478" max="9478" width="14.7109375" style="478" customWidth="1"/>
    <col min="9479" max="9480" width="15.7109375" style="478" customWidth="1"/>
    <col min="9481" max="9481" width="11.7109375" style="478" customWidth="1"/>
    <col min="9482" max="9482" width="6.42578125" style="478" bestFit="1" customWidth="1"/>
    <col min="9483" max="9483" width="11.7109375" style="478" customWidth="1"/>
    <col min="9484" max="9484" width="0" style="478" hidden="1" customWidth="1"/>
    <col min="9485" max="9485" width="3.7109375" style="478" customWidth="1"/>
    <col min="9486" max="9486" width="11.140625" style="478" bestFit="1" customWidth="1"/>
    <col min="9487"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0" style="478" hidden="1" customWidth="1"/>
    <col min="9733" max="9733" width="24.7109375" style="478" customWidth="1"/>
    <col min="9734" max="9734" width="14.7109375" style="478" customWidth="1"/>
    <col min="9735" max="9736" width="15.7109375" style="478" customWidth="1"/>
    <col min="9737" max="9737" width="11.7109375" style="478" customWidth="1"/>
    <col min="9738" max="9738" width="6.42578125" style="478" bestFit="1" customWidth="1"/>
    <col min="9739" max="9739" width="11.7109375" style="478" customWidth="1"/>
    <col min="9740" max="9740" width="0" style="478" hidden="1" customWidth="1"/>
    <col min="9741" max="9741" width="3.7109375" style="478" customWidth="1"/>
    <col min="9742" max="9742" width="11.140625" style="478" bestFit="1" customWidth="1"/>
    <col min="9743"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0" style="478" hidden="1" customWidth="1"/>
    <col min="9989" max="9989" width="24.7109375" style="478" customWidth="1"/>
    <col min="9990" max="9990" width="14.7109375" style="478" customWidth="1"/>
    <col min="9991" max="9992" width="15.7109375" style="478" customWidth="1"/>
    <col min="9993" max="9993" width="11.7109375" style="478" customWidth="1"/>
    <col min="9994" max="9994" width="6.42578125" style="478" bestFit="1" customWidth="1"/>
    <col min="9995" max="9995" width="11.7109375" style="478" customWidth="1"/>
    <col min="9996" max="9996" width="0" style="478" hidden="1" customWidth="1"/>
    <col min="9997" max="9997" width="3.7109375" style="478" customWidth="1"/>
    <col min="9998" max="9998" width="11.140625" style="478" bestFit="1" customWidth="1"/>
    <col min="9999"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0" style="478" hidden="1" customWidth="1"/>
    <col min="10245" max="10245" width="24.7109375" style="478" customWidth="1"/>
    <col min="10246" max="10246" width="14.7109375" style="478" customWidth="1"/>
    <col min="10247" max="10248" width="15.7109375" style="478" customWidth="1"/>
    <col min="10249" max="10249" width="11.7109375" style="478" customWidth="1"/>
    <col min="10250" max="10250" width="6.42578125" style="478" bestFit="1" customWidth="1"/>
    <col min="10251" max="10251" width="11.7109375" style="478" customWidth="1"/>
    <col min="10252" max="10252" width="0" style="478" hidden="1" customWidth="1"/>
    <col min="10253" max="10253" width="3.7109375" style="478" customWidth="1"/>
    <col min="10254" max="10254" width="11.140625" style="478" bestFit="1" customWidth="1"/>
    <col min="10255"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0" style="478" hidden="1" customWidth="1"/>
    <col min="10501" max="10501" width="24.7109375" style="478" customWidth="1"/>
    <col min="10502" max="10502" width="14.7109375" style="478" customWidth="1"/>
    <col min="10503" max="10504" width="15.7109375" style="478" customWidth="1"/>
    <col min="10505" max="10505" width="11.7109375" style="478" customWidth="1"/>
    <col min="10506" max="10506" width="6.42578125" style="478" bestFit="1" customWidth="1"/>
    <col min="10507" max="10507" width="11.7109375" style="478" customWidth="1"/>
    <col min="10508" max="10508" width="0" style="478" hidden="1" customWidth="1"/>
    <col min="10509" max="10509" width="3.7109375" style="478" customWidth="1"/>
    <col min="10510" max="10510" width="11.140625" style="478" bestFit="1" customWidth="1"/>
    <col min="10511"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0" style="478" hidden="1" customWidth="1"/>
    <col min="10757" max="10757" width="24.7109375" style="478" customWidth="1"/>
    <col min="10758" max="10758" width="14.7109375" style="478" customWidth="1"/>
    <col min="10759" max="10760" width="15.7109375" style="478" customWidth="1"/>
    <col min="10761" max="10761" width="11.7109375" style="478" customWidth="1"/>
    <col min="10762" max="10762" width="6.42578125" style="478" bestFit="1" customWidth="1"/>
    <col min="10763" max="10763" width="11.7109375" style="478" customWidth="1"/>
    <col min="10764" max="10764" width="0" style="478" hidden="1" customWidth="1"/>
    <col min="10765" max="10765" width="3.7109375" style="478" customWidth="1"/>
    <col min="10766" max="10766" width="11.140625" style="478" bestFit="1" customWidth="1"/>
    <col min="10767"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0" style="478" hidden="1" customWidth="1"/>
    <col min="11013" max="11013" width="24.7109375" style="478" customWidth="1"/>
    <col min="11014" max="11014" width="14.7109375" style="478" customWidth="1"/>
    <col min="11015" max="11016" width="15.7109375" style="478" customWidth="1"/>
    <col min="11017" max="11017" width="11.7109375" style="478" customWidth="1"/>
    <col min="11018" max="11018" width="6.42578125" style="478" bestFit="1" customWidth="1"/>
    <col min="11019" max="11019" width="11.7109375" style="478" customWidth="1"/>
    <col min="11020" max="11020" width="0" style="478" hidden="1" customWidth="1"/>
    <col min="11021" max="11021" width="3.7109375" style="478" customWidth="1"/>
    <col min="11022" max="11022" width="11.140625" style="478" bestFit="1" customWidth="1"/>
    <col min="11023"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0" style="478" hidden="1" customWidth="1"/>
    <col min="11269" max="11269" width="24.7109375" style="478" customWidth="1"/>
    <col min="11270" max="11270" width="14.7109375" style="478" customWidth="1"/>
    <col min="11271" max="11272" width="15.7109375" style="478" customWidth="1"/>
    <col min="11273" max="11273" width="11.7109375" style="478" customWidth="1"/>
    <col min="11274" max="11274" width="6.42578125" style="478" bestFit="1" customWidth="1"/>
    <col min="11275" max="11275" width="11.7109375" style="478" customWidth="1"/>
    <col min="11276" max="11276" width="0" style="478" hidden="1" customWidth="1"/>
    <col min="11277" max="11277" width="3.7109375" style="478" customWidth="1"/>
    <col min="11278" max="11278" width="11.140625" style="478" bestFit="1" customWidth="1"/>
    <col min="11279"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0" style="478" hidden="1" customWidth="1"/>
    <col min="11525" max="11525" width="24.7109375" style="478" customWidth="1"/>
    <col min="11526" max="11526" width="14.7109375" style="478" customWidth="1"/>
    <col min="11527" max="11528" width="15.7109375" style="478" customWidth="1"/>
    <col min="11529" max="11529" width="11.7109375" style="478" customWidth="1"/>
    <col min="11530" max="11530" width="6.42578125" style="478" bestFit="1" customWidth="1"/>
    <col min="11531" max="11531" width="11.7109375" style="478" customWidth="1"/>
    <col min="11532" max="11532" width="0" style="478" hidden="1" customWidth="1"/>
    <col min="11533" max="11533" width="3.7109375" style="478" customWidth="1"/>
    <col min="11534" max="11534" width="11.140625" style="478" bestFit="1" customWidth="1"/>
    <col min="11535"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0" style="478" hidden="1" customWidth="1"/>
    <col min="11781" max="11781" width="24.7109375" style="478" customWidth="1"/>
    <col min="11782" max="11782" width="14.7109375" style="478" customWidth="1"/>
    <col min="11783" max="11784" width="15.7109375" style="478" customWidth="1"/>
    <col min="11785" max="11785" width="11.7109375" style="478" customWidth="1"/>
    <col min="11786" max="11786" width="6.42578125" style="478" bestFit="1" customWidth="1"/>
    <col min="11787" max="11787" width="11.7109375" style="478" customWidth="1"/>
    <col min="11788" max="11788" width="0" style="478" hidden="1" customWidth="1"/>
    <col min="11789" max="11789" width="3.7109375" style="478" customWidth="1"/>
    <col min="11790" max="11790" width="11.140625" style="478" bestFit="1" customWidth="1"/>
    <col min="11791"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0" style="478" hidden="1" customWidth="1"/>
    <col min="12037" max="12037" width="24.7109375" style="478" customWidth="1"/>
    <col min="12038" max="12038" width="14.7109375" style="478" customWidth="1"/>
    <col min="12039" max="12040" width="15.7109375" style="478" customWidth="1"/>
    <col min="12041" max="12041" width="11.7109375" style="478" customWidth="1"/>
    <col min="12042" max="12042" width="6.42578125" style="478" bestFit="1" customWidth="1"/>
    <col min="12043" max="12043" width="11.7109375" style="478" customWidth="1"/>
    <col min="12044" max="12044" width="0" style="478" hidden="1" customWidth="1"/>
    <col min="12045" max="12045" width="3.7109375" style="478" customWidth="1"/>
    <col min="12046" max="12046" width="11.140625" style="478" bestFit="1" customWidth="1"/>
    <col min="12047"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0" style="478" hidden="1" customWidth="1"/>
    <col min="12293" max="12293" width="24.7109375" style="478" customWidth="1"/>
    <col min="12294" max="12294" width="14.7109375" style="478" customWidth="1"/>
    <col min="12295" max="12296" width="15.7109375" style="478" customWidth="1"/>
    <col min="12297" max="12297" width="11.7109375" style="478" customWidth="1"/>
    <col min="12298" max="12298" width="6.42578125" style="478" bestFit="1" customWidth="1"/>
    <col min="12299" max="12299" width="11.7109375" style="478" customWidth="1"/>
    <col min="12300" max="12300" width="0" style="478" hidden="1" customWidth="1"/>
    <col min="12301" max="12301" width="3.7109375" style="478" customWidth="1"/>
    <col min="12302" max="12302" width="11.140625" style="478" bestFit="1" customWidth="1"/>
    <col min="12303"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0" style="478" hidden="1" customWidth="1"/>
    <col min="12549" max="12549" width="24.7109375" style="478" customWidth="1"/>
    <col min="12550" max="12550" width="14.7109375" style="478" customWidth="1"/>
    <col min="12551" max="12552" width="15.7109375" style="478" customWidth="1"/>
    <col min="12553" max="12553" width="11.7109375" style="478" customWidth="1"/>
    <col min="12554" max="12554" width="6.42578125" style="478" bestFit="1" customWidth="1"/>
    <col min="12555" max="12555" width="11.7109375" style="478" customWidth="1"/>
    <col min="12556" max="12556" width="0" style="478" hidden="1" customWidth="1"/>
    <col min="12557" max="12557" width="3.7109375" style="478" customWidth="1"/>
    <col min="12558" max="12558" width="11.140625" style="478" bestFit="1" customWidth="1"/>
    <col min="12559"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0" style="478" hidden="1" customWidth="1"/>
    <col min="12805" max="12805" width="24.7109375" style="478" customWidth="1"/>
    <col min="12806" max="12806" width="14.7109375" style="478" customWidth="1"/>
    <col min="12807" max="12808" width="15.7109375" style="478" customWidth="1"/>
    <col min="12809" max="12809" width="11.7109375" style="478" customWidth="1"/>
    <col min="12810" max="12810" width="6.42578125" style="478" bestFit="1" customWidth="1"/>
    <col min="12811" max="12811" width="11.7109375" style="478" customWidth="1"/>
    <col min="12812" max="12812" width="0" style="478" hidden="1" customWidth="1"/>
    <col min="12813" max="12813" width="3.7109375" style="478" customWidth="1"/>
    <col min="12814" max="12814" width="11.140625" style="478" bestFit="1" customWidth="1"/>
    <col min="12815"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0" style="478" hidden="1" customWidth="1"/>
    <col min="13061" max="13061" width="24.7109375" style="478" customWidth="1"/>
    <col min="13062" max="13062" width="14.7109375" style="478" customWidth="1"/>
    <col min="13063" max="13064" width="15.7109375" style="478" customWidth="1"/>
    <col min="13065" max="13065" width="11.7109375" style="478" customWidth="1"/>
    <col min="13066" max="13066" width="6.42578125" style="478" bestFit="1" customWidth="1"/>
    <col min="13067" max="13067" width="11.7109375" style="478" customWidth="1"/>
    <col min="13068" max="13068" width="0" style="478" hidden="1" customWidth="1"/>
    <col min="13069" max="13069" width="3.7109375" style="478" customWidth="1"/>
    <col min="13070" max="13070" width="11.140625" style="478" bestFit="1" customWidth="1"/>
    <col min="13071"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0" style="478" hidden="1" customWidth="1"/>
    <col min="13317" max="13317" width="24.7109375" style="478" customWidth="1"/>
    <col min="13318" max="13318" width="14.7109375" style="478" customWidth="1"/>
    <col min="13319" max="13320" width="15.7109375" style="478" customWidth="1"/>
    <col min="13321" max="13321" width="11.7109375" style="478" customWidth="1"/>
    <col min="13322" max="13322" width="6.42578125" style="478" bestFit="1" customWidth="1"/>
    <col min="13323" max="13323" width="11.7109375" style="478" customWidth="1"/>
    <col min="13324" max="13324" width="0" style="478" hidden="1" customWidth="1"/>
    <col min="13325" max="13325" width="3.7109375" style="478" customWidth="1"/>
    <col min="13326" max="13326" width="11.140625" style="478" bestFit="1" customWidth="1"/>
    <col min="13327"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0" style="478" hidden="1" customWidth="1"/>
    <col min="13573" max="13573" width="24.7109375" style="478" customWidth="1"/>
    <col min="13574" max="13574" width="14.7109375" style="478" customWidth="1"/>
    <col min="13575" max="13576" width="15.7109375" style="478" customWidth="1"/>
    <col min="13577" max="13577" width="11.7109375" style="478" customWidth="1"/>
    <col min="13578" max="13578" width="6.42578125" style="478" bestFit="1" customWidth="1"/>
    <col min="13579" max="13579" width="11.7109375" style="478" customWidth="1"/>
    <col min="13580" max="13580" width="0" style="478" hidden="1" customWidth="1"/>
    <col min="13581" max="13581" width="3.7109375" style="478" customWidth="1"/>
    <col min="13582" max="13582" width="11.140625" style="478" bestFit="1" customWidth="1"/>
    <col min="13583"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0" style="478" hidden="1" customWidth="1"/>
    <col min="13829" max="13829" width="24.7109375" style="478" customWidth="1"/>
    <col min="13830" max="13830" width="14.7109375" style="478" customWidth="1"/>
    <col min="13831" max="13832" width="15.7109375" style="478" customWidth="1"/>
    <col min="13833" max="13833" width="11.7109375" style="478" customWidth="1"/>
    <col min="13834" max="13834" width="6.42578125" style="478" bestFit="1" customWidth="1"/>
    <col min="13835" max="13835" width="11.7109375" style="478" customWidth="1"/>
    <col min="13836" max="13836" width="0" style="478" hidden="1" customWidth="1"/>
    <col min="13837" max="13837" width="3.7109375" style="478" customWidth="1"/>
    <col min="13838" max="13838" width="11.140625" style="478" bestFit="1" customWidth="1"/>
    <col min="13839"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0" style="478" hidden="1" customWidth="1"/>
    <col min="14085" max="14085" width="24.7109375" style="478" customWidth="1"/>
    <col min="14086" max="14086" width="14.7109375" style="478" customWidth="1"/>
    <col min="14087" max="14088" width="15.7109375" style="478" customWidth="1"/>
    <col min="14089" max="14089" width="11.7109375" style="478" customWidth="1"/>
    <col min="14090" max="14090" width="6.42578125" style="478" bestFit="1" customWidth="1"/>
    <col min="14091" max="14091" width="11.7109375" style="478" customWidth="1"/>
    <col min="14092" max="14092" width="0" style="478" hidden="1" customWidth="1"/>
    <col min="14093" max="14093" width="3.7109375" style="478" customWidth="1"/>
    <col min="14094" max="14094" width="11.140625" style="478" bestFit="1" customWidth="1"/>
    <col min="14095"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0" style="478" hidden="1" customWidth="1"/>
    <col min="14341" max="14341" width="24.7109375" style="478" customWidth="1"/>
    <col min="14342" max="14342" width="14.7109375" style="478" customWidth="1"/>
    <col min="14343" max="14344" width="15.7109375" style="478" customWidth="1"/>
    <col min="14345" max="14345" width="11.7109375" style="478" customWidth="1"/>
    <col min="14346" max="14346" width="6.42578125" style="478" bestFit="1" customWidth="1"/>
    <col min="14347" max="14347" width="11.7109375" style="478" customWidth="1"/>
    <col min="14348" max="14348" width="0" style="478" hidden="1" customWidth="1"/>
    <col min="14349" max="14349" width="3.7109375" style="478" customWidth="1"/>
    <col min="14350" max="14350" width="11.140625" style="478" bestFit="1" customWidth="1"/>
    <col min="14351"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0" style="478" hidden="1" customWidth="1"/>
    <col min="14597" max="14597" width="24.7109375" style="478" customWidth="1"/>
    <col min="14598" max="14598" width="14.7109375" style="478" customWidth="1"/>
    <col min="14599" max="14600" width="15.7109375" style="478" customWidth="1"/>
    <col min="14601" max="14601" width="11.7109375" style="478" customWidth="1"/>
    <col min="14602" max="14602" width="6.42578125" style="478" bestFit="1" customWidth="1"/>
    <col min="14603" max="14603" width="11.7109375" style="478" customWidth="1"/>
    <col min="14604" max="14604" width="0" style="478" hidden="1" customWidth="1"/>
    <col min="14605" max="14605" width="3.7109375" style="478" customWidth="1"/>
    <col min="14606" max="14606" width="11.140625" style="478" bestFit="1" customWidth="1"/>
    <col min="14607"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0" style="478" hidden="1" customWidth="1"/>
    <col min="14853" max="14853" width="24.7109375" style="478" customWidth="1"/>
    <col min="14854" max="14854" width="14.7109375" style="478" customWidth="1"/>
    <col min="14855" max="14856" width="15.7109375" style="478" customWidth="1"/>
    <col min="14857" max="14857" width="11.7109375" style="478" customWidth="1"/>
    <col min="14858" max="14858" width="6.42578125" style="478" bestFit="1" customWidth="1"/>
    <col min="14859" max="14859" width="11.7109375" style="478" customWidth="1"/>
    <col min="14860" max="14860" width="0" style="478" hidden="1" customWidth="1"/>
    <col min="14861" max="14861" width="3.7109375" style="478" customWidth="1"/>
    <col min="14862" max="14862" width="11.140625" style="478" bestFit="1" customWidth="1"/>
    <col min="14863"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0" style="478" hidden="1" customWidth="1"/>
    <col min="15109" max="15109" width="24.7109375" style="478" customWidth="1"/>
    <col min="15110" max="15110" width="14.7109375" style="478" customWidth="1"/>
    <col min="15111" max="15112" width="15.7109375" style="478" customWidth="1"/>
    <col min="15113" max="15113" width="11.7109375" style="478" customWidth="1"/>
    <col min="15114" max="15114" width="6.42578125" style="478" bestFit="1" customWidth="1"/>
    <col min="15115" max="15115" width="11.7109375" style="478" customWidth="1"/>
    <col min="15116" max="15116" width="0" style="478" hidden="1" customWidth="1"/>
    <col min="15117" max="15117" width="3.7109375" style="478" customWidth="1"/>
    <col min="15118" max="15118" width="11.140625" style="478" bestFit="1" customWidth="1"/>
    <col min="15119"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0" style="478" hidden="1" customWidth="1"/>
    <col min="15365" max="15365" width="24.7109375" style="478" customWidth="1"/>
    <col min="15366" max="15366" width="14.7109375" style="478" customWidth="1"/>
    <col min="15367" max="15368" width="15.7109375" style="478" customWidth="1"/>
    <col min="15369" max="15369" width="11.7109375" style="478" customWidth="1"/>
    <col min="15370" max="15370" width="6.42578125" style="478" bestFit="1" customWidth="1"/>
    <col min="15371" max="15371" width="11.7109375" style="478" customWidth="1"/>
    <col min="15372" max="15372" width="0" style="478" hidden="1" customWidth="1"/>
    <col min="15373" max="15373" width="3.7109375" style="478" customWidth="1"/>
    <col min="15374" max="15374" width="11.140625" style="478" bestFit="1" customWidth="1"/>
    <col min="15375"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0" style="478" hidden="1" customWidth="1"/>
    <col min="15621" max="15621" width="24.7109375" style="478" customWidth="1"/>
    <col min="15622" max="15622" width="14.7109375" style="478" customWidth="1"/>
    <col min="15623" max="15624" width="15.7109375" style="478" customWidth="1"/>
    <col min="15625" max="15625" width="11.7109375" style="478" customWidth="1"/>
    <col min="15626" max="15626" width="6.42578125" style="478" bestFit="1" customWidth="1"/>
    <col min="15627" max="15627" width="11.7109375" style="478" customWidth="1"/>
    <col min="15628" max="15628" width="0" style="478" hidden="1" customWidth="1"/>
    <col min="15629" max="15629" width="3.7109375" style="478" customWidth="1"/>
    <col min="15630" max="15630" width="11.140625" style="478" bestFit="1" customWidth="1"/>
    <col min="15631"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0" style="478" hidden="1" customWidth="1"/>
    <col min="15877" max="15877" width="24.7109375" style="478" customWidth="1"/>
    <col min="15878" max="15878" width="14.7109375" style="478" customWidth="1"/>
    <col min="15879" max="15880" width="15.7109375" style="478" customWidth="1"/>
    <col min="15881" max="15881" width="11.7109375" style="478" customWidth="1"/>
    <col min="15882" max="15882" width="6.42578125" style="478" bestFit="1" customWidth="1"/>
    <col min="15883" max="15883" width="11.7109375" style="478" customWidth="1"/>
    <col min="15884" max="15884" width="0" style="478" hidden="1" customWidth="1"/>
    <col min="15885" max="15885" width="3.7109375" style="478" customWidth="1"/>
    <col min="15886" max="15886" width="11.140625" style="478" bestFit="1" customWidth="1"/>
    <col min="15887"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0" style="478" hidden="1" customWidth="1"/>
    <col min="16133" max="16133" width="24.7109375" style="478" customWidth="1"/>
    <col min="16134" max="16134" width="14.7109375" style="478" customWidth="1"/>
    <col min="16135" max="16136" width="15.7109375" style="478" customWidth="1"/>
    <col min="16137" max="16137" width="11.7109375" style="478" customWidth="1"/>
    <col min="16138" max="16138" width="6.42578125" style="478" bestFit="1" customWidth="1"/>
    <col min="16139" max="16139" width="11.7109375" style="478" customWidth="1"/>
    <col min="16140" max="16140" width="0" style="478" hidden="1" customWidth="1"/>
    <col min="16141" max="16141" width="3.7109375" style="478" customWidth="1"/>
    <col min="16142" max="16142" width="11.140625" style="478" bestFit="1" customWidth="1"/>
    <col min="16143" max="16384" width="10.5703125" style="478"/>
  </cols>
  <sheetData>
    <row r="1" spans="1:29" hidden="1"/>
    <row r="2" spans="1:29" hidden="1"/>
    <row r="3" spans="1:29" hidden="1"/>
    <row r="4" spans="1:29" ht="3" customHeight="1">
      <c r="J4" s="483"/>
      <c r="K4" s="483"/>
      <c r="L4" s="479"/>
      <c r="M4" s="479"/>
      <c r="N4" s="479"/>
      <c r="O4" s="486"/>
      <c r="P4" s="486"/>
      <c r="Q4" s="486"/>
      <c r="R4" s="486"/>
      <c r="S4" s="486"/>
      <c r="T4" s="486"/>
      <c r="U4" s="486"/>
      <c r="V4" s="479"/>
    </row>
    <row r="5" spans="1:29" ht="22.5" customHeight="1">
      <c r="J5" s="483"/>
      <c r="K5" s="483"/>
      <c r="L5" s="1215" t="s">
        <v>686</v>
      </c>
      <c r="M5" s="1215"/>
      <c r="N5" s="1215"/>
      <c r="O5" s="1215"/>
      <c r="P5" s="1215"/>
      <c r="Q5" s="1215"/>
      <c r="R5" s="1215"/>
      <c r="S5" s="1215"/>
      <c r="T5" s="1215"/>
      <c r="U5" s="581"/>
      <c r="V5" s="499"/>
    </row>
    <row r="6" spans="1:29" ht="3" customHeight="1">
      <c r="J6" s="483"/>
      <c r="K6" s="483"/>
      <c r="L6" s="479"/>
      <c r="M6" s="479"/>
      <c r="N6" s="479"/>
      <c r="O6" s="482"/>
      <c r="P6" s="482"/>
      <c r="Q6" s="482"/>
      <c r="R6" s="482"/>
      <c r="S6" s="482"/>
      <c r="T6" s="482"/>
      <c r="U6" s="479"/>
    </row>
    <row r="7" spans="1:29" s="493" customFormat="1" ht="22.5">
      <c r="A7" s="507"/>
      <c r="B7" s="507"/>
      <c r="C7" s="507"/>
      <c r="D7" s="507"/>
      <c r="E7" s="507"/>
      <c r="F7" s="507"/>
      <c r="G7" s="507"/>
      <c r="H7" s="507"/>
      <c r="L7" s="501"/>
      <c r="M7" s="619" t="s">
        <v>502</v>
      </c>
      <c r="N7" s="668"/>
      <c r="O7" s="1247" t="str">
        <f>IF(NameOrPr_ch="",IF(NameOrPr="","",NameOrPr),NameOrPr_ch)</f>
        <v>Государственная служба Чувашской Республики по конкурентной политике и тарифам</v>
      </c>
      <c r="P7" s="1248"/>
      <c r="Q7" s="1248"/>
      <c r="R7" s="1248"/>
      <c r="S7" s="1248"/>
      <c r="T7" s="1249"/>
      <c r="U7" s="669"/>
      <c r="Y7" s="1015"/>
      <c r="Z7" s="507"/>
      <c r="AA7" s="507"/>
      <c r="AB7" s="507"/>
      <c r="AC7" s="507"/>
    </row>
    <row r="8" spans="1:29" s="572" customFormat="1" ht="18.75">
      <c r="A8" s="592"/>
      <c r="B8" s="592"/>
      <c r="C8" s="592"/>
      <c r="D8" s="592"/>
      <c r="E8" s="592"/>
      <c r="F8" s="592"/>
      <c r="G8" s="592"/>
      <c r="H8" s="592"/>
      <c r="L8" s="501"/>
      <c r="M8" s="619" t="s">
        <v>596</v>
      </c>
      <c r="N8" s="668"/>
      <c r="O8" s="1247" t="str">
        <f>IF(datePr_ch="",IF(datePr="","",datePr),datePr_ch)</f>
        <v>24.11.2020</v>
      </c>
      <c r="P8" s="1248"/>
      <c r="Q8" s="1248"/>
      <c r="R8" s="1248"/>
      <c r="S8" s="1248"/>
      <c r="T8" s="1249"/>
      <c r="U8" s="669"/>
      <c r="Y8" s="1015"/>
      <c r="Z8" s="592"/>
      <c r="AA8" s="592"/>
      <c r="AB8" s="592"/>
      <c r="AC8" s="592"/>
    </row>
    <row r="9" spans="1:29" s="493" customFormat="1" ht="18.75">
      <c r="A9" s="507"/>
      <c r="B9" s="507"/>
      <c r="C9" s="507"/>
      <c r="D9" s="507"/>
      <c r="E9" s="507"/>
      <c r="F9" s="507"/>
      <c r="G9" s="507"/>
      <c r="H9" s="507"/>
      <c r="L9" s="554"/>
      <c r="M9" s="619" t="s">
        <v>595</v>
      </c>
      <c r="N9" s="668"/>
      <c r="O9" s="1247" t="str">
        <f>IF(numberPr_ch="",IF(numberPr="","",numberPr),numberPr_ch)</f>
        <v>44-22/тп</v>
      </c>
      <c r="P9" s="1248"/>
      <c r="Q9" s="1248"/>
      <c r="R9" s="1248"/>
      <c r="S9" s="1248"/>
      <c r="T9" s="1249"/>
      <c r="U9" s="669"/>
      <c r="Y9" s="1015"/>
      <c r="Z9" s="507"/>
      <c r="AA9" s="507"/>
      <c r="AB9" s="507"/>
      <c r="AC9" s="507"/>
    </row>
    <row r="10" spans="1:29" s="493" customFormat="1" ht="18.75">
      <c r="A10" s="507"/>
      <c r="B10" s="507"/>
      <c r="C10" s="507"/>
      <c r="D10" s="507"/>
      <c r="E10" s="507"/>
      <c r="F10" s="507"/>
      <c r="G10" s="507"/>
      <c r="H10" s="507"/>
      <c r="L10" s="554"/>
      <c r="M10" s="619" t="s">
        <v>501</v>
      </c>
      <c r="N10" s="668"/>
      <c r="O10" s="1247" t="str">
        <f>IF(IstPub_ch="",IF(IstPub="","",IstPub),IstPub_ch)</f>
        <v>http://publication.pravo.gov.ru/Document/View/2101202012140001</v>
      </c>
      <c r="P10" s="1248"/>
      <c r="Q10" s="1248"/>
      <c r="R10" s="1248"/>
      <c r="S10" s="1248"/>
      <c r="T10" s="1249"/>
      <c r="U10" s="669"/>
      <c r="Y10" s="1015"/>
      <c r="Z10" s="507"/>
      <c r="AA10" s="507"/>
      <c r="AB10" s="507"/>
      <c r="AC10" s="507"/>
    </row>
    <row r="11" spans="1:29" s="615" customFormat="1" ht="18.75" hidden="1">
      <c r="A11" s="616"/>
      <c r="B11" s="616"/>
      <c r="C11" s="616"/>
      <c r="D11" s="616"/>
      <c r="E11" s="616"/>
      <c r="F11" s="616"/>
      <c r="G11" s="616"/>
      <c r="H11" s="616"/>
      <c r="L11" s="754"/>
      <c r="M11" s="752"/>
      <c r="O11" s="751"/>
      <c r="P11" s="751"/>
      <c r="Q11" s="773" t="s">
        <v>721</v>
      </c>
      <c r="R11" s="773" t="s">
        <v>722</v>
      </c>
      <c r="S11" s="751"/>
      <c r="T11" s="751"/>
      <c r="U11" s="669"/>
      <c r="Y11" s="775"/>
      <c r="Z11" s="616"/>
      <c r="AA11" s="616"/>
      <c r="AB11" s="616"/>
      <c r="AC11" s="616"/>
    </row>
    <row r="12" spans="1:29" s="493" customFormat="1" ht="11.25" hidden="1">
      <c r="A12" s="507"/>
      <c r="B12" s="507"/>
      <c r="C12" s="507"/>
      <c r="D12" s="507"/>
      <c r="E12" s="507"/>
      <c r="F12" s="507"/>
      <c r="G12" s="507"/>
      <c r="H12" s="507"/>
      <c r="L12" s="1216"/>
      <c r="M12" s="1216"/>
      <c r="N12" s="490"/>
      <c r="O12" s="769"/>
      <c r="P12" s="769"/>
      <c r="Q12" s="769"/>
      <c r="R12" s="769"/>
      <c r="S12" s="769"/>
      <c r="T12" s="769"/>
      <c r="U12" s="488"/>
      <c r="V12" s="505" t="s">
        <v>373</v>
      </c>
      <c r="Y12" s="1015"/>
      <c r="Z12" s="507"/>
      <c r="AA12" s="507"/>
      <c r="AB12" s="507"/>
      <c r="AC12" s="507"/>
    </row>
    <row r="13" spans="1:29" ht="15" customHeight="1">
      <c r="J13" s="483"/>
      <c r="K13" s="483"/>
      <c r="L13" s="479"/>
      <c r="M13" s="479"/>
      <c r="N13" s="479"/>
      <c r="O13" s="601"/>
      <c r="P13" s="601"/>
      <c r="Q13" s="1241"/>
      <c r="R13" s="1241"/>
      <c r="S13" s="1241"/>
      <c r="T13" s="1241"/>
      <c r="U13" s="1241"/>
      <c r="V13" s="1241"/>
    </row>
    <row r="14" spans="1:29">
      <c r="J14" s="483"/>
      <c r="K14" s="483"/>
      <c r="L14" s="1158" t="s">
        <v>454</v>
      </c>
      <c r="M14" s="1158"/>
      <c r="N14" s="1158"/>
      <c r="O14" s="1158"/>
      <c r="P14" s="1158"/>
      <c r="Q14" s="1158"/>
      <c r="R14" s="1158"/>
      <c r="S14" s="1158"/>
      <c r="T14" s="1158"/>
      <c r="U14" s="1158"/>
      <c r="V14" s="1158"/>
      <c r="W14" s="1158"/>
      <c r="X14" s="1158" t="s">
        <v>455</v>
      </c>
    </row>
    <row r="15" spans="1:29" ht="14.25" customHeight="1">
      <c r="J15" s="483"/>
      <c r="K15" s="483"/>
      <c r="L15" s="1228" t="s">
        <v>92</v>
      </c>
      <c r="M15" s="1228" t="s">
        <v>626</v>
      </c>
      <c r="N15" s="536"/>
      <c r="O15" s="1228" t="s">
        <v>627</v>
      </c>
      <c r="P15" s="1265" t="s">
        <v>628</v>
      </c>
      <c r="Q15" s="1265" t="s">
        <v>641</v>
      </c>
      <c r="R15" s="1265"/>
      <c r="S15" s="1265"/>
      <c r="T15" s="1265"/>
      <c r="U15" s="1265"/>
      <c r="V15" s="1228" t="s">
        <v>341</v>
      </c>
      <c r="W15" s="1240" t="s">
        <v>275</v>
      </c>
      <c r="X15" s="1158"/>
    </row>
    <row r="16" spans="1:29" s="525" customFormat="1" ht="25.5" customHeight="1">
      <c r="A16" s="587"/>
      <c r="B16" s="587"/>
      <c r="C16" s="587"/>
      <c r="D16" s="587"/>
      <c r="E16" s="587"/>
      <c r="F16" s="587"/>
      <c r="G16" s="593"/>
      <c r="H16" s="593"/>
      <c r="I16" s="533"/>
      <c r="J16" s="531"/>
      <c r="K16" s="531"/>
      <c r="L16" s="1228"/>
      <c r="M16" s="1228"/>
      <c r="N16" s="536"/>
      <c r="O16" s="1228"/>
      <c r="P16" s="1265"/>
      <c r="Q16" s="1265" t="s">
        <v>679</v>
      </c>
      <c r="R16" s="1265"/>
      <c r="S16" s="1255" t="s">
        <v>654</v>
      </c>
      <c r="T16" s="1255"/>
      <c r="U16" s="1255"/>
      <c r="V16" s="1228"/>
      <c r="W16" s="1240"/>
      <c r="X16" s="1158"/>
      <c r="Y16" s="1010"/>
      <c r="Z16" s="587"/>
      <c r="AA16" s="587"/>
      <c r="AB16" s="587"/>
      <c r="AC16" s="587"/>
    </row>
    <row r="17" spans="1:29" ht="14.25" customHeight="1">
      <c r="J17" s="483"/>
      <c r="K17" s="483"/>
      <c r="L17" s="1228"/>
      <c r="M17" s="1228"/>
      <c r="N17" s="536"/>
      <c r="O17" s="1228"/>
      <c r="P17" s="1265"/>
      <c r="Q17" s="536" t="s">
        <v>677</v>
      </c>
      <c r="R17" s="536" t="s">
        <v>678</v>
      </c>
      <c r="S17" s="538" t="s">
        <v>274</v>
      </c>
      <c r="T17" s="1252" t="s">
        <v>273</v>
      </c>
      <c r="U17" s="1252"/>
      <c r="V17" s="1228"/>
      <c r="W17" s="1240"/>
      <c r="X17" s="1158"/>
    </row>
    <row r="18" spans="1:29">
      <c r="J18" s="483"/>
      <c r="K18" s="491">
        <v>1</v>
      </c>
      <c r="L18" s="480" t="s">
        <v>93</v>
      </c>
      <c r="M18" s="480" t="s">
        <v>49</v>
      </c>
      <c r="N18" s="498" t="s">
        <v>49</v>
      </c>
      <c r="O18" s="489">
        <f t="shared" ref="O18:T18" ca="1" si="0">OFFSET(O18,0,-1)+1</f>
        <v>3</v>
      </c>
      <c r="P18" s="489">
        <f t="shared" ca="1" si="0"/>
        <v>4</v>
      </c>
      <c r="Q18" s="489">
        <f t="shared" ca="1" si="0"/>
        <v>5</v>
      </c>
      <c r="R18" s="489">
        <f t="shared" ca="1" si="0"/>
        <v>6</v>
      </c>
      <c r="S18" s="489">
        <f t="shared" ca="1" si="0"/>
        <v>7</v>
      </c>
      <c r="T18" s="1266">
        <f t="shared" ca="1" si="0"/>
        <v>8</v>
      </c>
      <c r="U18" s="1266"/>
      <c r="V18" s="489">
        <f ca="1">OFFSET(V18,0,-2)+1</f>
        <v>9</v>
      </c>
      <c r="W18" s="525"/>
      <c r="X18" s="489">
        <f ca="1">OFFSET(X18,0,-2)+1</f>
        <v>10</v>
      </c>
    </row>
    <row r="19" spans="1:29" ht="22.5">
      <c r="A19" s="1201">
        <v>1</v>
      </c>
      <c r="B19" s="982"/>
      <c r="C19" s="982"/>
      <c r="D19" s="982"/>
      <c r="E19" s="982"/>
      <c r="F19" s="982"/>
      <c r="G19" s="983"/>
      <c r="H19" s="983"/>
      <c r="I19" s="985"/>
      <c r="J19" s="977"/>
      <c r="K19" s="977"/>
      <c r="L19" s="595">
        <f>mergeValue(A19)</f>
        <v>1</v>
      </c>
      <c r="M19" s="643" t="s">
        <v>20</v>
      </c>
      <c r="N19" s="582"/>
      <c r="O19" s="1242"/>
      <c r="P19" s="1242"/>
      <c r="Q19" s="1242"/>
      <c r="R19" s="1242"/>
      <c r="S19" s="1242"/>
      <c r="T19" s="1242"/>
      <c r="U19" s="1242"/>
      <c r="V19" s="1242"/>
      <c r="W19" s="1242"/>
      <c r="X19" s="583" t="s">
        <v>476</v>
      </c>
    </row>
    <row r="20" spans="1:29" ht="22.5">
      <c r="A20" s="1201"/>
      <c r="B20" s="1201">
        <v>1</v>
      </c>
      <c r="C20" s="982"/>
      <c r="D20" s="982"/>
      <c r="E20" s="982"/>
      <c r="F20" s="982"/>
      <c r="G20" s="987"/>
      <c r="H20" s="984"/>
      <c r="I20" s="989"/>
      <c r="J20" s="974"/>
      <c r="K20" s="973"/>
      <c r="L20" s="595" t="str">
        <f>mergeValue(A20) &amp;"."&amp; mergeValue(B20)</f>
        <v>1.1</v>
      </c>
      <c r="M20" s="548" t="s">
        <v>16</v>
      </c>
      <c r="N20" s="582"/>
      <c r="O20" s="1242"/>
      <c r="P20" s="1242"/>
      <c r="Q20" s="1242"/>
      <c r="R20" s="1242"/>
      <c r="S20" s="1242"/>
      <c r="T20" s="1242"/>
      <c r="U20" s="1242"/>
      <c r="V20" s="1242"/>
      <c r="W20" s="1242"/>
      <c r="X20" s="583" t="s">
        <v>477</v>
      </c>
    </row>
    <row r="21" spans="1:29" ht="22.5">
      <c r="A21" s="1201"/>
      <c r="B21" s="1201"/>
      <c r="C21" s="1201">
        <v>1</v>
      </c>
      <c r="D21" s="982"/>
      <c r="E21" s="982"/>
      <c r="F21" s="982"/>
      <c r="G21" s="987"/>
      <c r="H21" s="984"/>
      <c r="I21" s="990"/>
      <c r="J21" s="974"/>
      <c r="K21" s="973"/>
      <c r="L21" s="595" t="str">
        <f>mergeValue(A21) &amp;"."&amp; mergeValue(B21)&amp;"."&amp; mergeValue(C21)</f>
        <v>1.1.1</v>
      </c>
      <c r="M21" s="549" t="s">
        <v>7</v>
      </c>
      <c r="N21" s="582"/>
      <c r="O21" s="1242"/>
      <c r="P21" s="1242"/>
      <c r="Q21" s="1242"/>
      <c r="R21" s="1242"/>
      <c r="S21" s="1242"/>
      <c r="T21" s="1242"/>
      <c r="U21" s="1242"/>
      <c r="V21" s="1242"/>
      <c r="W21" s="1242"/>
      <c r="X21" s="583" t="s">
        <v>633</v>
      </c>
    </row>
    <row r="22" spans="1:29">
      <c r="A22" s="1201"/>
      <c r="B22" s="1201"/>
      <c r="C22" s="1201"/>
      <c r="D22" s="1201">
        <v>1</v>
      </c>
      <c r="E22" s="982"/>
      <c r="F22" s="982"/>
      <c r="G22" s="987"/>
      <c r="H22" s="984"/>
      <c r="I22" s="990"/>
      <c r="J22" s="988"/>
      <c r="K22" s="973"/>
      <c r="L22" s="595" t="str">
        <f>mergeValue(A22) &amp;"."&amp; mergeValue(B22)&amp;"."&amp; mergeValue(C22)&amp;"."&amp; mergeValue(D22)</f>
        <v>1.1.1.1</v>
      </c>
      <c r="M22" s="550" t="s">
        <v>22</v>
      </c>
      <c r="N22" s="582"/>
      <c r="O22" s="1242"/>
      <c r="P22" s="1242"/>
      <c r="Q22" s="1242"/>
      <c r="R22" s="1242"/>
      <c r="S22" s="1242"/>
      <c r="T22" s="1242"/>
      <c r="U22" s="1242"/>
      <c r="V22" s="1242"/>
      <c r="W22" s="1242"/>
      <c r="X22" s="1022" t="s">
        <v>687</v>
      </c>
    </row>
    <row r="23" spans="1:29" ht="42.95" customHeight="1">
      <c r="A23" s="1201"/>
      <c r="B23" s="1201"/>
      <c r="C23" s="1201"/>
      <c r="D23" s="1201"/>
      <c r="E23" s="982">
        <v>1</v>
      </c>
      <c r="F23" s="982"/>
      <c r="G23" s="987"/>
      <c r="H23" s="984"/>
      <c r="I23" s="990"/>
      <c r="J23" s="988"/>
      <c r="K23" s="978"/>
      <c r="L23" s="595" t="str">
        <f>mergeValue(A23) &amp;"."&amp; mergeValue(B23)&amp;"."&amp; mergeValue(C23)&amp;"."&amp; mergeValue(D23)&amp;"."&amp; mergeValue(E23)</f>
        <v>1.1.1.1.1</v>
      </c>
      <c r="M23" s="1074"/>
      <c r="N23" s="544"/>
      <c r="O23" s="1076"/>
      <c r="P23" s="1077"/>
      <c r="Q23" s="673"/>
      <c r="R23" s="673"/>
      <c r="S23" s="1101"/>
      <c r="T23" s="652" t="s">
        <v>85</v>
      </c>
      <c r="U23" s="1099"/>
      <c r="V23" s="776" t="s">
        <v>85</v>
      </c>
      <c r="W23" s="841"/>
      <c r="X23" s="1218" t="s">
        <v>688</v>
      </c>
      <c r="Y23" s="1010" t="str">
        <f>strCheckDateTwo(N23:W23)</f>
        <v/>
      </c>
    </row>
    <row r="24" spans="1:29" hidden="1">
      <c r="A24" s="1201"/>
      <c r="B24" s="1201"/>
      <c r="C24" s="1201"/>
      <c r="D24" s="1201"/>
      <c r="E24" s="982"/>
      <c r="F24" s="982"/>
      <c r="G24" s="987"/>
      <c r="H24" s="984"/>
      <c r="I24" s="990"/>
      <c r="J24" s="988"/>
      <c r="K24" s="978"/>
      <c r="L24" s="633"/>
      <c r="M24" s="563"/>
      <c r="N24" s="648"/>
      <c r="O24" s="648"/>
      <c r="P24" s="648"/>
      <c r="Q24" s="648"/>
      <c r="R24" s="586" t="str">
        <f>S23 &amp; "-" &amp; U23</f>
        <v>-</v>
      </c>
      <c r="S24" s="514"/>
      <c r="T24" s="588"/>
      <c r="U24" s="514"/>
      <c r="V24" s="648"/>
      <c r="W24" s="840"/>
      <c r="X24" s="1219"/>
    </row>
    <row r="25" spans="1:29" ht="15" customHeight="1">
      <c r="A25" s="1201"/>
      <c r="B25" s="1201"/>
      <c r="C25" s="1201"/>
      <c r="D25" s="1201"/>
      <c r="E25" s="982"/>
      <c r="F25" s="982"/>
      <c r="G25" s="987"/>
      <c r="H25" s="984"/>
      <c r="I25" s="990"/>
      <c r="J25" s="988"/>
      <c r="K25" s="978"/>
      <c r="L25" s="540"/>
      <c r="M25" s="553" t="s">
        <v>5</v>
      </c>
      <c r="N25" s="551"/>
      <c r="O25" s="547"/>
      <c r="P25" s="547"/>
      <c r="Q25" s="547"/>
      <c r="R25" s="547"/>
      <c r="S25" s="575"/>
      <c r="T25" s="566"/>
      <c r="U25" s="565"/>
      <c r="V25" s="551"/>
      <c r="W25" s="551"/>
      <c r="X25" s="1220"/>
    </row>
    <row r="26" spans="1:29" s="477" customFormat="1" ht="15" customHeight="1">
      <c r="A26" s="1201"/>
      <c r="B26" s="1201"/>
      <c r="C26" s="1201"/>
      <c r="D26" s="986"/>
      <c r="E26" s="986"/>
      <c r="F26" s="986"/>
      <c r="G26" s="987"/>
      <c r="H26" s="986"/>
      <c r="I26" s="990"/>
      <c r="J26" s="976"/>
      <c r="K26" s="980"/>
      <c r="L26" s="540"/>
      <c r="M26" s="552" t="s">
        <v>17</v>
      </c>
      <c r="N26" s="551"/>
      <c r="O26" s="547"/>
      <c r="P26" s="547"/>
      <c r="Q26" s="547"/>
      <c r="R26" s="547"/>
      <c r="S26" s="575"/>
      <c r="T26" s="566"/>
      <c r="U26" s="565"/>
      <c r="V26" s="551"/>
      <c r="W26" s="566"/>
      <c r="X26" s="1006"/>
      <c r="Y26" s="1079"/>
      <c r="Z26" s="503"/>
      <c r="AA26" s="503"/>
      <c r="AB26" s="503"/>
      <c r="AC26" s="503"/>
    </row>
    <row r="27" spans="1:29" s="477" customFormat="1" ht="15" customHeight="1">
      <c r="A27" s="1201"/>
      <c r="B27" s="1201"/>
      <c r="C27" s="986"/>
      <c r="D27" s="986"/>
      <c r="E27" s="986"/>
      <c r="F27" s="986"/>
      <c r="G27" s="987"/>
      <c r="H27" s="986"/>
      <c r="I27" s="981"/>
      <c r="J27" s="976"/>
      <c r="K27" s="980"/>
      <c r="L27" s="540"/>
      <c r="M27" s="551" t="s">
        <v>18</v>
      </c>
      <c r="N27" s="551"/>
      <c r="O27" s="547"/>
      <c r="P27" s="547"/>
      <c r="Q27" s="547"/>
      <c r="R27" s="547"/>
      <c r="S27" s="575"/>
      <c r="T27" s="566"/>
      <c r="U27" s="565"/>
      <c r="V27" s="551"/>
      <c r="W27" s="566"/>
      <c r="X27" s="562"/>
      <c r="Y27" s="1079"/>
      <c r="Z27" s="503"/>
      <c r="AA27" s="503"/>
      <c r="AB27" s="503"/>
      <c r="AC27" s="503"/>
    </row>
    <row r="28" spans="1:29" s="477" customFormat="1" ht="15" customHeight="1">
      <c r="A28" s="1201"/>
      <c r="B28" s="986"/>
      <c r="C28" s="986"/>
      <c r="D28" s="986"/>
      <c r="E28" s="986"/>
      <c r="F28" s="986"/>
      <c r="G28" s="987"/>
      <c r="H28" s="986"/>
      <c r="I28" s="981"/>
      <c r="J28" s="976"/>
      <c r="K28" s="980"/>
      <c r="L28" s="540"/>
      <c r="M28" s="560" t="s">
        <v>19</v>
      </c>
      <c r="N28" s="551"/>
      <c r="O28" s="547"/>
      <c r="P28" s="547"/>
      <c r="Q28" s="547"/>
      <c r="R28" s="547"/>
      <c r="S28" s="575"/>
      <c r="T28" s="566"/>
      <c r="U28" s="565"/>
      <c r="V28" s="551"/>
      <c r="W28" s="566"/>
      <c r="X28" s="562"/>
      <c r="Y28" s="1079"/>
      <c r="Z28" s="503"/>
      <c r="AA28" s="503"/>
      <c r="AB28" s="503"/>
      <c r="AC28" s="503"/>
    </row>
    <row r="29" spans="1:29" s="477" customFormat="1" ht="15" customHeight="1">
      <c r="A29" s="972"/>
      <c r="B29" s="972"/>
      <c r="C29" s="972"/>
      <c r="D29" s="972"/>
      <c r="E29" s="972"/>
      <c r="F29" s="972"/>
      <c r="G29" s="979"/>
      <c r="H29" s="980"/>
      <c r="I29" s="975"/>
      <c r="J29" s="976"/>
      <c r="K29" s="972"/>
      <c r="L29" s="540"/>
      <c r="M29" s="567" t="s">
        <v>309</v>
      </c>
      <c r="N29" s="551"/>
      <c r="O29" s="547"/>
      <c r="P29" s="547"/>
      <c r="Q29" s="547"/>
      <c r="R29" s="547"/>
      <c r="S29" s="575"/>
      <c r="T29" s="566"/>
      <c r="U29" s="565"/>
      <c r="V29" s="551"/>
      <c r="W29" s="566"/>
      <c r="X29" s="562"/>
      <c r="Y29" s="1079"/>
      <c r="Z29" s="503"/>
      <c r="AA29" s="503"/>
      <c r="AB29" s="503"/>
      <c r="AC29" s="503"/>
    </row>
    <row r="30" spans="1:29" ht="3" customHeight="1"/>
    <row r="31" spans="1:29" ht="96" customHeight="1">
      <c r="L31" s="1">
        <v>1</v>
      </c>
      <c r="M31" s="1194" t="s">
        <v>689</v>
      </c>
      <c r="N31" s="1194"/>
      <c r="O31" s="1194"/>
      <c r="P31" s="1194"/>
      <c r="Q31" s="1194"/>
      <c r="R31" s="1194"/>
      <c r="S31" s="1194"/>
      <c r="T31" s="1194"/>
      <c r="U31" s="1194"/>
      <c r="V31" s="1194"/>
      <c r="W31" s="1194"/>
      <c r="X31" s="1194"/>
      <c r="Y31" s="1100"/>
      <c r="Z31" s="518"/>
      <c r="AA31" s="518"/>
      <c r="AB31" s="518"/>
      <c r="AC31" s="518"/>
    </row>
    <row r="32" spans="1:29">
      <c r="M32" s="517"/>
      <c r="N32" s="517"/>
      <c r="O32" s="517"/>
      <c r="P32" s="517"/>
      <c r="Q32" s="517"/>
      <c r="R32" s="517"/>
      <c r="S32" s="517"/>
      <c r="T32" s="517"/>
      <c r="U32" s="517"/>
      <c r="V32" s="517"/>
      <c r="W32" s="517"/>
      <c r="X32" s="517"/>
      <c r="Y32" s="1016"/>
      <c r="Z32" s="508"/>
      <c r="AA32" s="508"/>
      <c r="AB32" s="508"/>
      <c r="AC32" s="508"/>
    </row>
  </sheetData>
  <sheetProtection password="FA9C" sheet="1" objects="1" scenarios="1" formatColumns="0" formatRows="0"/>
  <dataConsolidate link="1"/>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195" t="s">
        <v>491</v>
      </c>
      <c r="G2" s="1196"/>
      <c r="H2" s="1197"/>
      <c r="I2" s="436"/>
    </row>
    <row r="3" spans="1:20" ht="3" customHeight="1"/>
    <row r="4" spans="1:20" s="190" customFormat="1" ht="11.25">
      <c r="A4" s="214"/>
      <c r="B4" s="214"/>
      <c r="C4" s="214"/>
      <c r="D4" s="214"/>
      <c r="F4" s="1158" t="s">
        <v>454</v>
      </c>
      <c r="G4" s="1158"/>
      <c r="H4" s="1158"/>
      <c r="I4" s="1198"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198"/>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14.12.2020</v>
      </c>
      <c r="I7" s="196" t="s">
        <v>493</v>
      </c>
      <c r="J7" s="334"/>
      <c r="K7" s="214"/>
      <c r="L7" s="214"/>
      <c r="M7" s="214"/>
      <c r="N7" s="214"/>
      <c r="O7" s="214"/>
      <c r="P7" s="214"/>
      <c r="Q7" s="214"/>
      <c r="R7" s="214"/>
      <c r="S7" s="214"/>
      <c r="T7" s="214"/>
    </row>
    <row r="8" spans="1:20" s="190" customFormat="1" ht="45">
      <c r="A8" s="1199">
        <v>1</v>
      </c>
      <c r="B8" s="214"/>
      <c r="C8" s="214"/>
      <c r="D8" s="214"/>
      <c r="F8" s="335" t="str">
        <f>"2." &amp;mergeValue(A8)</f>
        <v>2.1</v>
      </c>
      <c r="G8" s="417" t="s">
        <v>494</v>
      </c>
      <c r="H8" s="317" t="str">
        <f>IF('Перечень тарифов'!R21="","наименование отсутствует","" &amp; 'Перечень тарифов'!R21 &amp; "")</f>
        <v>наименование отсутствует</v>
      </c>
      <c r="I8" s="196" t="s">
        <v>590</v>
      </c>
      <c r="J8" s="334"/>
      <c r="K8" s="214"/>
      <c r="L8" s="214"/>
      <c r="M8" s="214"/>
      <c r="N8" s="214"/>
      <c r="O8" s="214"/>
      <c r="P8" s="214"/>
      <c r="Q8" s="214"/>
      <c r="R8" s="214"/>
      <c r="S8" s="214"/>
      <c r="T8" s="214"/>
    </row>
    <row r="9" spans="1:20" s="190" customFormat="1" ht="22.5">
      <c r="A9" s="1199"/>
      <c r="B9" s="214"/>
      <c r="C9" s="214"/>
      <c r="D9" s="214"/>
      <c r="F9" s="335" t="str">
        <f>"3." &amp;mergeValue(A9)</f>
        <v>3.1</v>
      </c>
      <c r="G9" s="417" t="s">
        <v>495</v>
      </c>
      <c r="H9" s="317" t="str">
        <f>IF('Перечень тарифов'!F21="","наименование отсутствует","" &amp; 'Перечень тарифов'!F21 &amp; "")</f>
        <v>Производство тепловой энергии. Некомбинированная выработка</v>
      </c>
      <c r="I9" s="196" t="s">
        <v>588</v>
      </c>
      <c r="J9" s="334"/>
      <c r="K9" s="214"/>
      <c r="L9" s="214"/>
      <c r="M9" s="214"/>
      <c r="N9" s="214"/>
      <c r="O9" s="214"/>
      <c r="P9" s="214"/>
      <c r="Q9" s="214"/>
      <c r="R9" s="214"/>
      <c r="S9" s="214"/>
      <c r="T9" s="214"/>
    </row>
    <row r="10" spans="1:20" s="190" customFormat="1" ht="22.5">
      <c r="A10" s="1199"/>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199"/>
      <c r="B11" s="1199">
        <v>1</v>
      </c>
      <c r="C11" s="441"/>
      <c r="D11" s="441"/>
      <c r="F11" s="335" t="str">
        <f>"4."&amp;mergeValue(A11) &amp;"."&amp;mergeValue(B11)</f>
        <v>4.1.1</v>
      </c>
      <c r="G11" s="324" t="s">
        <v>592</v>
      </c>
      <c r="H11" s="317" t="str">
        <f>IF(region_name="","",region_name)</f>
        <v>Чувашская республика</v>
      </c>
      <c r="I11" s="196" t="s">
        <v>499</v>
      </c>
      <c r="J11" s="334"/>
      <c r="K11" s="214"/>
      <c r="L11" s="214"/>
      <c r="M11" s="214"/>
      <c r="N11" s="214"/>
      <c r="O11" s="214"/>
      <c r="P11" s="214"/>
      <c r="Q11" s="214"/>
      <c r="R11" s="214"/>
      <c r="S11" s="214"/>
      <c r="T11" s="214"/>
    </row>
    <row r="12" spans="1:20" s="190" customFormat="1" ht="22.5">
      <c r="A12" s="1199"/>
      <c r="B12" s="1199"/>
      <c r="C12" s="1199">
        <v>1</v>
      </c>
      <c r="D12" s="441"/>
      <c r="F12" s="335" t="str">
        <f>"4."&amp;mergeValue(A12) &amp;"."&amp;mergeValue(B12)&amp;"."&amp;mergeValue(C12)</f>
        <v>4.1.1.1</v>
      </c>
      <c r="G12" s="341" t="s">
        <v>497</v>
      </c>
      <c r="H12" s="317" t="str">
        <f>IF(Территории!H13="","","" &amp; Территории!H13 &amp; "")</f>
        <v>Город Чебоксары</v>
      </c>
      <c r="I12" s="196" t="s">
        <v>500</v>
      </c>
      <c r="J12" s="334"/>
      <c r="K12" s="214"/>
      <c r="L12" s="214"/>
      <c r="M12" s="214"/>
      <c r="N12" s="214"/>
      <c r="O12" s="214"/>
      <c r="P12" s="214"/>
      <c r="Q12" s="214"/>
      <c r="R12" s="214"/>
      <c r="S12" s="214"/>
      <c r="T12" s="214"/>
    </row>
    <row r="13" spans="1:20" s="190" customFormat="1" ht="56.25">
      <c r="A13" s="1199"/>
      <c r="B13" s="1199"/>
      <c r="C13" s="1199"/>
      <c r="D13" s="441">
        <v>1</v>
      </c>
      <c r="F13" s="335" t="str">
        <f>"4."&amp;mergeValue(A13) &amp;"."&amp;mergeValue(B13)&amp;"."&amp;mergeValue(C13)&amp;"."&amp;mergeValue(D13)</f>
        <v>4.1.1.1.1</v>
      </c>
      <c r="G13" s="420" t="s">
        <v>498</v>
      </c>
      <c r="H13" s="317" t="str">
        <f>IF(Территории!R14="","","" &amp; Территории!R14 &amp; "")</f>
        <v>Город Чебоксары (97701000)</v>
      </c>
      <c r="I13" s="1107" t="s">
        <v>591</v>
      </c>
      <c r="J13" s="334"/>
      <c r="K13" s="214"/>
      <c r="L13" s="214"/>
      <c r="M13" s="214"/>
      <c r="N13" s="214"/>
      <c r="O13" s="214"/>
      <c r="P13" s="214"/>
      <c r="Q13" s="214"/>
      <c r="R13" s="214"/>
      <c r="S13" s="214"/>
      <c r="T13" s="214"/>
    </row>
    <row r="14" spans="1:20" s="326" customFormat="1" ht="3" customHeight="1">
      <c r="A14" s="327"/>
      <c r="B14" s="327"/>
      <c r="C14" s="327"/>
      <c r="D14" s="327"/>
      <c r="F14" s="325"/>
      <c r="G14" s="418"/>
      <c r="H14" s="419"/>
      <c r="I14" s="226"/>
      <c r="J14" s="327"/>
      <c r="K14" s="327"/>
      <c r="L14" s="327"/>
      <c r="M14" s="327"/>
      <c r="N14" s="327"/>
      <c r="O14" s="327"/>
      <c r="P14" s="327"/>
      <c r="Q14" s="327"/>
      <c r="R14" s="327"/>
      <c r="S14" s="327"/>
      <c r="T14" s="327"/>
    </row>
    <row r="15" spans="1:20" s="326" customFormat="1" ht="15" customHeight="1">
      <c r="A15" s="327"/>
      <c r="B15" s="327"/>
      <c r="C15" s="327"/>
      <c r="D15" s="327"/>
      <c r="F15" s="325"/>
      <c r="G15" s="1194" t="s">
        <v>593</v>
      </c>
      <c r="H15" s="1194"/>
      <c r="I15" s="226"/>
      <c r="J15" s="327"/>
      <c r="K15" s="327"/>
      <c r="L15" s="327"/>
      <c r="M15" s="327"/>
      <c r="N15" s="327"/>
      <c r="O15" s="327"/>
      <c r="P15" s="327"/>
      <c r="Q15" s="327"/>
      <c r="R15" s="327"/>
      <c r="S15" s="327"/>
      <c r="T15" s="327"/>
    </row>
  </sheetData>
  <sheetProtection algorithmName="SHA-512" hashValue="EpjxgOscnl2BcPCE0VxNZCrnL7Jw0qJcEXY44YLbaIevy2VeclktT2602J4KrJHpaI+6NB5L7xkpOGpYxBCrEw==" saltValue="16LwVF0zfg/m+kENRSethw=="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1"/>
  <sheetViews>
    <sheetView showGridLines="0" topLeftCell="C4" zoomScaleNormal="100" workbookViewId="0">
      <selection activeCell="F16" sqref="F16"/>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2"/>
      <c r="N1" s="412"/>
      <c r="P1" s="412"/>
    </row>
    <row r="2" spans="1:16" hidden="1"/>
    <row r="3" spans="1:16" hidden="1"/>
    <row r="4" spans="1:16" ht="3" customHeight="1">
      <c r="C4" s="86"/>
      <c r="D4" s="37"/>
      <c r="E4" s="37"/>
      <c r="F4" s="38"/>
      <c r="G4" s="38"/>
    </row>
    <row r="5" spans="1:16" ht="22.5">
      <c r="C5" s="86"/>
      <c r="D5" s="1215" t="s">
        <v>730</v>
      </c>
      <c r="E5" s="1215"/>
      <c r="F5" s="1215"/>
      <c r="G5" s="438"/>
    </row>
    <row r="6" spans="1:16" ht="3" customHeight="1">
      <c r="C6" s="86"/>
      <c r="D6" s="37"/>
      <c r="E6" s="84"/>
      <c r="F6" s="83"/>
      <c r="G6" s="286"/>
    </row>
    <row r="7" spans="1:16">
      <c r="C7" s="86"/>
      <c r="D7" s="1228" t="s">
        <v>454</v>
      </c>
      <c r="E7" s="1228"/>
      <c r="F7" s="1228"/>
      <c r="G7" s="1274" t="s">
        <v>455</v>
      </c>
    </row>
    <row r="8" spans="1:16">
      <c r="C8" s="86"/>
      <c r="D8" s="103" t="s">
        <v>92</v>
      </c>
      <c r="E8" s="113" t="s">
        <v>457</v>
      </c>
      <c r="F8" s="113" t="s">
        <v>456</v>
      </c>
      <c r="G8" s="1274"/>
    </row>
    <row r="9" spans="1:16" ht="12" customHeight="1">
      <c r="C9" s="86"/>
      <c r="D9" s="42" t="s">
        <v>93</v>
      </c>
      <c r="E9" s="42" t="s">
        <v>49</v>
      </c>
      <c r="F9" s="42" t="s">
        <v>50</v>
      </c>
      <c r="G9" s="42" t="s">
        <v>51</v>
      </c>
    </row>
    <row r="10" spans="1:16" ht="22.5">
      <c r="A10" s="285"/>
      <c r="C10" s="86"/>
      <c r="D10" s="187">
        <v>1</v>
      </c>
      <c r="E10" s="294" t="s">
        <v>692</v>
      </c>
      <c r="F10" s="295" t="s">
        <v>458</v>
      </c>
      <c r="G10" s="196"/>
    </row>
    <row r="11" spans="1:16">
      <c r="A11" s="285"/>
      <c r="C11" s="86"/>
      <c r="D11" s="187" t="s">
        <v>295</v>
      </c>
      <c r="E11" s="287" t="s">
        <v>693</v>
      </c>
      <c r="F11" s="295" t="s">
        <v>458</v>
      </c>
      <c r="G11" s="196"/>
    </row>
    <row r="12" spans="1:16" ht="20.100000000000001" customHeight="1">
      <c r="A12" s="285"/>
      <c r="C12" s="86"/>
      <c r="D12" s="187" t="s">
        <v>8</v>
      </c>
      <c r="E12" s="289" t="s">
        <v>1844</v>
      </c>
      <c r="F12" s="1092" t="s">
        <v>1846</v>
      </c>
      <c r="G12" s="1218" t="s">
        <v>597</v>
      </c>
    </row>
    <row r="13" spans="1:16" ht="15" customHeight="1">
      <c r="A13" s="285"/>
      <c r="C13" s="86"/>
      <c r="D13" s="114"/>
      <c r="E13" s="301" t="s">
        <v>328</v>
      </c>
      <c r="F13" s="298"/>
      <c r="G13" s="1220"/>
    </row>
    <row r="14" spans="1:16">
      <c r="A14" s="285"/>
      <c r="C14" s="86"/>
      <c r="D14" s="187" t="s">
        <v>329</v>
      </c>
      <c r="E14" s="287" t="s">
        <v>694</v>
      </c>
      <c r="F14" s="295" t="s">
        <v>458</v>
      </c>
      <c r="G14" s="791"/>
    </row>
    <row r="15" spans="1:16" ht="42.95" customHeight="1">
      <c r="A15" s="285"/>
      <c r="C15" s="86"/>
      <c r="D15" s="187" t="s">
        <v>443</v>
      </c>
      <c r="E15" s="289" t="s">
        <v>1844</v>
      </c>
      <c r="F15" s="1098" t="s">
        <v>1846</v>
      </c>
      <c r="G15" s="1218" t="s">
        <v>695</v>
      </c>
    </row>
    <row r="16" spans="1:16" s="801" customFormat="1" ht="15" customHeight="1">
      <c r="A16" s="805"/>
      <c r="B16" s="186"/>
      <c r="C16" s="688"/>
      <c r="D16" s="826"/>
      <c r="E16" s="829" t="s">
        <v>328</v>
      </c>
      <c r="F16" s="792"/>
      <c r="G16" s="1220"/>
      <c r="I16" s="831"/>
      <c r="J16" s="831"/>
    </row>
    <row r="17" spans="1:16" s="801" customFormat="1">
      <c r="A17" s="805"/>
      <c r="B17" s="186"/>
      <c r="C17" s="688"/>
      <c r="D17" s="187" t="s">
        <v>733</v>
      </c>
      <c r="E17" s="784" t="s">
        <v>735</v>
      </c>
      <c r="F17" s="295" t="s">
        <v>458</v>
      </c>
      <c r="G17" s="791"/>
      <c r="I17" s="831"/>
      <c r="J17" s="831"/>
    </row>
    <row r="18" spans="1:16" s="801" customFormat="1" ht="18.75" hidden="1">
      <c r="A18" s="805"/>
      <c r="B18" s="186"/>
      <c r="C18" s="688"/>
      <c r="D18" s="787" t="s">
        <v>734</v>
      </c>
      <c r="E18" s="786"/>
      <c r="F18" s="785"/>
      <c r="G18" s="800"/>
      <c r="H18" s="788"/>
      <c r="I18" s="831"/>
      <c r="J18" s="831"/>
    </row>
    <row r="19" spans="1:16" ht="15" customHeight="1">
      <c r="A19" s="285"/>
      <c r="C19" s="86"/>
      <c r="D19" s="114"/>
      <c r="E19" s="829" t="s">
        <v>328</v>
      </c>
      <c r="F19" s="792"/>
      <c r="G19" s="793"/>
    </row>
    <row r="20" spans="1:16" ht="3" customHeight="1"/>
    <row r="21" spans="1:16">
      <c r="D21" s="790" t="s">
        <v>731</v>
      </c>
      <c r="E21" s="789" t="s">
        <v>732</v>
      </c>
      <c r="F21" s="727"/>
      <c r="G21" s="727"/>
      <c r="H21" s="727"/>
      <c r="I21" s="727"/>
      <c r="J21" s="727"/>
      <c r="K21" s="727"/>
      <c r="L21" s="727"/>
      <c r="M21" s="727"/>
      <c r="N21" s="727"/>
      <c r="O21" s="727"/>
      <c r="P21" s="727"/>
    </row>
  </sheetData>
  <sheetProtection algorithmName="SHA-512" hashValue="TyKky7jtPfXgauu1blTJWa9m3xcUnOdn3bcjroO4pRENCZRoAtfT7vBEPBgNGFOiWPxDx0oSdJSH7Sg/PldUFw==" saltValue="FSor8DIl0YvLEPcq3spUDQ==" spinCount="100000" sheet="1" objects="1" scenarios="1" formatColumns="0" formatRows="0"/>
  <dataConsolidate link="1"/>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hyperlinks>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23731a36-659a-4ef8-8aa9-634d3b5eedcb"/>
    <hyperlink ref="F15" location="'Форма 4.7'!$F$15" tooltip="Кликните по гиперссылке, чтобы перейти по ссылке на обосновывающие документы или отредактировать её" display="https://portal.eias.ru/Portal/DownloadPage.aspx?type=12&amp;guid=23731a36-659a-4ef8-8aa9-634d3b5eedcb"/>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6" hidden="1" customWidth="1"/>
    <col min="2" max="4" width="3.7109375" style="1010" hidden="1" customWidth="1"/>
    <col min="5" max="5" width="3.7109375" style="811" customWidth="1"/>
    <col min="6" max="6" width="9.7109375" style="1063" customWidth="1"/>
    <col min="7" max="7" width="37.7109375" style="1063" customWidth="1"/>
    <col min="8" max="8" width="66.85546875" style="1063" customWidth="1"/>
    <col min="9" max="9" width="115.7109375" style="1063" customWidth="1"/>
    <col min="10" max="11" width="10.5703125" style="1010"/>
    <col min="12" max="12" width="11.140625" style="1010" customWidth="1"/>
    <col min="13" max="20" width="10.5703125" style="1010"/>
    <col min="21" max="16384" width="10.5703125" style="1063"/>
  </cols>
  <sheetData>
    <row r="1" spans="1:20" ht="3" customHeight="1">
      <c r="A1" s="1016" t="s">
        <v>210</v>
      </c>
    </row>
    <row r="2" spans="1:20" ht="22.5">
      <c r="F2" s="1195" t="s">
        <v>491</v>
      </c>
      <c r="G2" s="1196"/>
      <c r="H2" s="1197"/>
      <c r="I2" s="808"/>
    </row>
    <row r="3" spans="1:20" ht="3" customHeight="1"/>
    <row r="4" spans="1:20" s="1009" customFormat="1" ht="11.25">
      <c r="A4" s="1015"/>
      <c r="B4" s="1015"/>
      <c r="C4" s="1015"/>
      <c r="D4" s="1015"/>
      <c r="F4" s="1158" t="s">
        <v>454</v>
      </c>
      <c r="G4" s="1158"/>
      <c r="H4" s="1158"/>
      <c r="I4" s="1198" t="s">
        <v>455</v>
      </c>
      <c r="J4" s="1015"/>
      <c r="K4" s="1015"/>
      <c r="L4" s="1015"/>
      <c r="M4" s="1015"/>
      <c r="N4" s="1015"/>
      <c r="O4" s="1015"/>
      <c r="P4" s="1015"/>
      <c r="Q4" s="1015"/>
      <c r="R4" s="1015"/>
      <c r="S4" s="1015"/>
      <c r="T4" s="1015"/>
    </row>
    <row r="5" spans="1:20" s="1009" customFormat="1" ht="11.25" customHeight="1">
      <c r="A5" s="1015"/>
      <c r="B5" s="1015"/>
      <c r="C5" s="1015"/>
      <c r="D5" s="1015"/>
      <c r="F5" s="1105" t="s">
        <v>92</v>
      </c>
      <c r="G5" s="812" t="s">
        <v>457</v>
      </c>
      <c r="H5" s="1112" t="s">
        <v>442</v>
      </c>
      <c r="I5" s="1198"/>
      <c r="J5" s="1015"/>
      <c r="K5" s="1015"/>
      <c r="L5" s="1015"/>
      <c r="M5" s="1015"/>
      <c r="N5" s="1015"/>
      <c r="O5" s="1015"/>
      <c r="P5" s="1015"/>
      <c r="Q5" s="1015"/>
      <c r="R5" s="1015"/>
      <c r="S5" s="1015"/>
      <c r="T5" s="1015"/>
    </row>
    <row r="6" spans="1:20" s="1009" customFormat="1" ht="12" customHeight="1">
      <c r="A6" s="1015"/>
      <c r="B6" s="1015"/>
      <c r="C6" s="1015"/>
      <c r="D6" s="1015"/>
      <c r="F6" s="813" t="s">
        <v>93</v>
      </c>
      <c r="G6" s="814">
        <v>2</v>
      </c>
      <c r="H6" s="815">
        <v>3</v>
      </c>
      <c r="I6" s="610">
        <v>4</v>
      </c>
      <c r="J6" s="1015">
        <v>4</v>
      </c>
      <c r="K6" s="1015"/>
      <c r="L6" s="1015"/>
      <c r="M6" s="1015"/>
      <c r="N6" s="1015"/>
      <c r="O6" s="1015"/>
      <c r="P6" s="1015"/>
      <c r="Q6" s="1015"/>
      <c r="R6" s="1015"/>
      <c r="S6" s="1015"/>
      <c r="T6" s="1015"/>
    </row>
    <row r="7" spans="1:20" s="1009" customFormat="1" ht="18.75">
      <c r="A7" s="1015"/>
      <c r="B7" s="1015"/>
      <c r="C7" s="1015"/>
      <c r="D7" s="1015"/>
      <c r="F7" s="1031">
        <v>1</v>
      </c>
      <c r="G7" s="817" t="s">
        <v>492</v>
      </c>
      <c r="H7" s="1108" t="str">
        <f>IF(dateCh="","",dateCh)</f>
        <v>14.12.2020</v>
      </c>
      <c r="I7" s="818" t="s">
        <v>493</v>
      </c>
      <c r="J7" s="617"/>
      <c r="K7" s="1015"/>
      <c r="L7" s="1015"/>
      <c r="M7" s="1015"/>
      <c r="N7" s="1015"/>
      <c r="O7" s="1015"/>
      <c r="P7" s="1015"/>
      <c r="Q7" s="1015"/>
      <c r="R7" s="1015"/>
      <c r="S7" s="1015"/>
      <c r="T7" s="1015"/>
    </row>
    <row r="8" spans="1:20" s="1009" customFormat="1" ht="45">
      <c r="A8" s="1199">
        <v>1</v>
      </c>
      <c r="B8" s="1015"/>
      <c r="C8" s="1015"/>
      <c r="D8" s="1015"/>
      <c r="F8" s="1031" t="str">
        <f>"2." &amp;mergeValue(A8)</f>
        <v>2.1</v>
      </c>
      <c r="G8" s="817" t="s">
        <v>494</v>
      </c>
      <c r="H8" s="1108" t="str">
        <f>IF('Перечень тарифов'!R21="","наименование отсутствует","" &amp; 'Перечень тарифов'!R21 &amp; "")</f>
        <v>наименование отсутствует</v>
      </c>
      <c r="I8" s="818" t="s">
        <v>590</v>
      </c>
      <c r="J8" s="617"/>
      <c r="K8" s="1015"/>
      <c r="L8" s="1015"/>
      <c r="M8" s="1015"/>
      <c r="N8" s="1015"/>
      <c r="O8" s="1015"/>
      <c r="P8" s="1015"/>
      <c r="Q8" s="1015"/>
      <c r="R8" s="1015"/>
      <c r="S8" s="1015"/>
      <c r="T8" s="1015"/>
    </row>
    <row r="9" spans="1:20" s="1009" customFormat="1" ht="22.5">
      <c r="A9" s="1199"/>
      <c r="B9" s="1015"/>
      <c r="C9" s="1015"/>
      <c r="D9" s="1015"/>
      <c r="F9" s="1031" t="str">
        <f>"3." &amp;mergeValue(A9)</f>
        <v>3.1</v>
      </c>
      <c r="G9" s="817" t="s">
        <v>495</v>
      </c>
      <c r="H9" s="1108" t="str">
        <f>IF('Перечень тарифов'!F21="","наименование отсутствует","" &amp; 'Перечень тарифов'!F21 &amp; "")</f>
        <v>Производство тепловой энергии. Некомбинированная выработка</v>
      </c>
      <c r="I9" s="818" t="s">
        <v>588</v>
      </c>
      <c r="J9" s="617"/>
      <c r="K9" s="1015"/>
      <c r="L9" s="1015"/>
      <c r="M9" s="1015"/>
      <c r="N9" s="1015"/>
      <c r="O9" s="1015"/>
      <c r="P9" s="1015"/>
      <c r="Q9" s="1015"/>
      <c r="R9" s="1015"/>
      <c r="S9" s="1015"/>
      <c r="T9" s="1015"/>
    </row>
    <row r="10" spans="1:20" s="1009" customFormat="1" ht="22.5">
      <c r="A10" s="1199"/>
      <c r="B10" s="1015"/>
      <c r="C10" s="1015"/>
      <c r="D10" s="1015"/>
      <c r="F10" s="1031" t="str">
        <f>"4."&amp;mergeValue(A10)</f>
        <v>4.1</v>
      </c>
      <c r="G10" s="817" t="s">
        <v>496</v>
      </c>
      <c r="H10" s="1112" t="s">
        <v>458</v>
      </c>
      <c r="I10" s="818"/>
      <c r="J10" s="617"/>
      <c r="K10" s="1015"/>
      <c r="L10" s="1015"/>
      <c r="M10" s="1015"/>
      <c r="N10" s="1015"/>
      <c r="O10" s="1015"/>
      <c r="P10" s="1015"/>
      <c r="Q10" s="1015"/>
      <c r="R10" s="1015"/>
      <c r="S10" s="1015"/>
      <c r="T10" s="1015"/>
    </row>
    <row r="11" spans="1:20" s="1009" customFormat="1" ht="18.75">
      <c r="A11" s="1199"/>
      <c r="B11" s="1199">
        <v>1</v>
      </c>
      <c r="C11" s="1106"/>
      <c r="D11" s="1106"/>
      <c r="F11" s="1031" t="str">
        <f>"4."&amp;mergeValue(A11) &amp;"."&amp;mergeValue(B11)</f>
        <v>4.1.1</v>
      </c>
      <c r="G11" s="832" t="s">
        <v>592</v>
      </c>
      <c r="H11" s="1108" t="str">
        <f>IF(region_name="","",region_name)</f>
        <v>Чувашская республика</v>
      </c>
      <c r="I11" s="818" t="s">
        <v>499</v>
      </c>
      <c r="J11" s="617"/>
      <c r="K11" s="1015"/>
      <c r="L11" s="1015"/>
      <c r="M11" s="1015"/>
      <c r="N11" s="1015"/>
      <c r="O11" s="1015"/>
      <c r="P11" s="1015"/>
      <c r="Q11" s="1015"/>
      <c r="R11" s="1015"/>
      <c r="S11" s="1015"/>
      <c r="T11" s="1015"/>
    </row>
    <row r="12" spans="1:20" s="1009" customFormat="1" ht="22.5">
      <c r="A12" s="1199"/>
      <c r="B12" s="1199"/>
      <c r="C12" s="1199">
        <v>1</v>
      </c>
      <c r="D12" s="1106"/>
      <c r="F12" s="1031" t="str">
        <f>"4."&amp;mergeValue(A12) &amp;"."&amp;mergeValue(B12)&amp;"."&amp;mergeValue(C12)</f>
        <v>4.1.1.1</v>
      </c>
      <c r="G12" s="819" t="s">
        <v>497</v>
      </c>
      <c r="H12" s="1108" t="str">
        <f>IF(Территории!H13="","","" &amp; Территории!H13 &amp; "")</f>
        <v>Город Чебоксары</v>
      </c>
      <c r="I12" s="818" t="s">
        <v>500</v>
      </c>
      <c r="J12" s="617"/>
      <c r="K12" s="1015"/>
      <c r="L12" s="1015"/>
      <c r="M12" s="1015"/>
      <c r="N12" s="1015"/>
      <c r="O12" s="1015"/>
      <c r="P12" s="1015"/>
      <c r="Q12" s="1015"/>
      <c r="R12" s="1015"/>
      <c r="S12" s="1015"/>
      <c r="T12" s="1015"/>
    </row>
    <row r="13" spans="1:20" s="1009" customFormat="1" ht="56.25">
      <c r="A13" s="1199"/>
      <c r="B13" s="1199"/>
      <c r="C13" s="1199"/>
      <c r="D13" s="1106">
        <v>1</v>
      </c>
      <c r="F13" s="1031" t="str">
        <f>"4."&amp;mergeValue(A13) &amp;"."&amp;mergeValue(B13)&amp;"."&amp;mergeValue(C13)&amp;"."&amp;mergeValue(D13)</f>
        <v>4.1.1.1.1</v>
      </c>
      <c r="G13" s="820" t="s">
        <v>498</v>
      </c>
      <c r="H13" s="1108" t="str">
        <f>IF(Территории!R14="","","" &amp; Территории!R14 &amp; "")</f>
        <v>Город Чебоксары (97701000)</v>
      </c>
      <c r="I13" s="1107" t="s">
        <v>591</v>
      </c>
      <c r="J13" s="617"/>
      <c r="K13" s="1015"/>
      <c r="L13" s="1015"/>
      <c r="M13" s="1015"/>
      <c r="N13" s="1015"/>
      <c r="O13" s="1015"/>
      <c r="P13" s="1015"/>
      <c r="Q13" s="1015"/>
      <c r="R13" s="1015"/>
      <c r="S13" s="1015"/>
      <c r="T13" s="1015"/>
    </row>
    <row r="14" spans="1:20" s="774" customFormat="1" ht="3" customHeight="1">
      <c r="A14" s="775"/>
      <c r="B14" s="775"/>
      <c r="C14" s="775"/>
      <c r="D14" s="775"/>
      <c r="F14" s="824"/>
      <c r="G14" s="418"/>
      <c r="H14" s="419"/>
      <c r="I14" s="985"/>
      <c r="J14" s="775"/>
      <c r="K14" s="775"/>
      <c r="L14" s="775"/>
      <c r="M14" s="775"/>
      <c r="N14" s="775"/>
      <c r="O14" s="775"/>
      <c r="P14" s="775"/>
      <c r="Q14" s="775"/>
      <c r="R14" s="775"/>
      <c r="S14" s="775"/>
      <c r="T14" s="775"/>
    </row>
    <row r="15" spans="1:20" s="774" customFormat="1" ht="15" customHeight="1">
      <c r="A15" s="775"/>
      <c r="B15" s="775"/>
      <c r="C15" s="775"/>
      <c r="D15" s="775"/>
      <c r="F15" s="824"/>
      <c r="G15" s="1194" t="s">
        <v>593</v>
      </c>
      <c r="H15" s="1194"/>
      <c r="I15" s="985"/>
      <c r="J15" s="775"/>
      <c r="K15" s="775"/>
      <c r="L15" s="775"/>
      <c r="M15" s="775"/>
      <c r="N15" s="775"/>
      <c r="O15" s="775"/>
      <c r="P15" s="775"/>
      <c r="Q15" s="775"/>
      <c r="R15" s="775"/>
      <c r="S15" s="775"/>
      <c r="T15" s="775"/>
    </row>
  </sheetData>
  <sheetProtection algorithmName="SHA-512" hashValue="weMelfqbUpyV8yayNM2aiT7KZV6VkImXKLMOwsbFg4vvfpkZz9xa9iLWUo23MEmJv/nHYihiXwSkmSI7gfZTFw==" saltValue="lzNffzffuuAoTm9jn1Q7BA=="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4"/>
  <sheetViews>
    <sheetView showGridLines="0" topLeftCell="C4" zoomScaleNormal="100" workbookViewId="0">
      <selection activeCell="E31" sqref="E31"/>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15" t="s">
        <v>696</v>
      </c>
      <c r="E5" s="1215"/>
      <c r="F5" s="1215"/>
      <c r="G5" s="1215"/>
      <c r="H5" s="1215"/>
      <c r="I5" s="336"/>
    </row>
    <row r="6" spans="1:9" ht="3" customHeight="1">
      <c r="C6" s="86"/>
      <c r="D6" s="37"/>
      <c r="E6" s="84"/>
      <c r="F6" s="84"/>
      <c r="G6" s="84"/>
      <c r="H6" s="83"/>
      <c r="I6" s="286"/>
    </row>
    <row r="7" spans="1:9" ht="21" customHeight="1">
      <c r="C7" s="86"/>
      <c r="D7" s="1228" t="s">
        <v>454</v>
      </c>
      <c r="E7" s="1228"/>
      <c r="F7" s="1228"/>
      <c r="G7" s="1228"/>
      <c r="H7" s="1228"/>
      <c r="I7" s="1274" t="s">
        <v>455</v>
      </c>
    </row>
    <row r="8" spans="1:9" ht="21" customHeight="1">
      <c r="C8" s="86"/>
      <c r="D8" s="103" t="s">
        <v>92</v>
      </c>
      <c r="E8" s="113" t="s">
        <v>457</v>
      </c>
      <c r="F8" s="113"/>
      <c r="G8" s="113" t="s">
        <v>442</v>
      </c>
      <c r="H8" s="113" t="s">
        <v>456</v>
      </c>
      <c r="I8" s="1274"/>
    </row>
    <row r="9" spans="1:9" ht="12" customHeight="1">
      <c r="C9" s="86"/>
      <c r="D9" s="42" t="s">
        <v>93</v>
      </c>
      <c r="E9" s="42" t="s">
        <v>49</v>
      </c>
      <c r="F9" s="42"/>
      <c r="G9" s="42" t="s">
        <v>50</v>
      </c>
      <c r="H9" s="42" t="s">
        <v>51</v>
      </c>
      <c r="I9" s="42" t="s">
        <v>68</v>
      </c>
    </row>
    <row r="10" spans="1:9">
      <c r="A10" s="285"/>
      <c r="C10" s="86"/>
      <c r="D10" s="187">
        <v>1</v>
      </c>
      <c r="E10" s="1277" t="s">
        <v>459</v>
      </c>
      <c r="F10" s="1277"/>
      <c r="G10" s="1277"/>
      <c r="H10" s="1277"/>
      <c r="I10" s="307"/>
    </row>
    <row r="11" spans="1:9" ht="20.100000000000001" customHeight="1">
      <c r="A11" s="285"/>
      <c r="C11" s="86"/>
      <c r="D11" s="187" t="s">
        <v>295</v>
      </c>
      <c r="E11" s="287" t="s">
        <v>460</v>
      </c>
      <c r="F11" s="295"/>
      <c r="G11" s="432" t="s">
        <v>776</v>
      </c>
      <c r="H11" s="295" t="s">
        <v>458</v>
      </c>
      <c r="I11" s="196" t="s">
        <v>461</v>
      </c>
    </row>
    <row r="12" spans="1:9" ht="45">
      <c r="A12" s="285"/>
      <c r="C12" s="86"/>
      <c r="D12" s="187" t="s">
        <v>329</v>
      </c>
      <c r="E12" s="287" t="s">
        <v>462</v>
      </c>
      <c r="F12" s="295"/>
      <c r="G12" s="1122" t="s">
        <v>1845</v>
      </c>
      <c r="H12" s="1092" t="s">
        <v>1852</v>
      </c>
      <c r="I12" s="415" t="s">
        <v>697</v>
      </c>
    </row>
    <row r="13" spans="1:9" ht="33.75">
      <c r="A13" s="285"/>
      <c r="B13" s="186">
        <v>3</v>
      </c>
      <c r="C13" s="86"/>
      <c r="D13" s="187">
        <v>2</v>
      </c>
      <c r="E13" s="352" t="s">
        <v>698</v>
      </c>
      <c r="F13" s="295"/>
      <c r="G13" s="295" t="s">
        <v>458</v>
      </c>
      <c r="H13" s="1092" t="s">
        <v>1846</v>
      </c>
      <c r="I13" s="416" t="s">
        <v>463</v>
      </c>
    </row>
    <row r="14" spans="1:9" ht="39" customHeight="1">
      <c r="A14" s="285"/>
      <c r="C14" s="86"/>
      <c r="D14" s="187">
        <v>3</v>
      </c>
      <c r="E14" s="1275" t="s">
        <v>699</v>
      </c>
      <c r="F14" s="1275"/>
      <c r="G14" s="1275"/>
      <c r="H14" s="1275"/>
      <c r="I14" s="413"/>
    </row>
    <row r="15" spans="1:9" ht="20.100000000000001" customHeight="1">
      <c r="A15" s="285"/>
      <c r="C15" s="86"/>
      <c r="D15" s="187" t="s">
        <v>444</v>
      </c>
      <c r="E15" s="296" t="s">
        <v>1844</v>
      </c>
      <c r="F15" s="295"/>
      <c r="G15" s="295" t="s">
        <v>458</v>
      </c>
      <c r="H15" s="1092" t="s">
        <v>1846</v>
      </c>
      <c r="I15" s="1218" t="s">
        <v>700</v>
      </c>
    </row>
    <row r="16" spans="1:9" ht="15" customHeight="1">
      <c r="A16" s="285"/>
      <c r="C16" s="86"/>
      <c r="D16" s="114"/>
      <c r="E16" s="300" t="s">
        <v>328</v>
      </c>
      <c r="F16" s="301"/>
      <c r="G16" s="301"/>
      <c r="H16" s="298"/>
      <c r="I16" s="1220"/>
    </row>
    <row r="17" spans="1:12" ht="69" customHeight="1">
      <c r="A17" s="285"/>
      <c r="B17" s="186">
        <v>3</v>
      </c>
      <c r="C17" s="86"/>
      <c r="D17" s="187">
        <v>4</v>
      </c>
      <c r="E17" s="1275" t="s">
        <v>701</v>
      </c>
      <c r="F17" s="1275"/>
      <c r="G17" s="1275"/>
      <c r="H17" s="1275"/>
      <c r="I17" s="413"/>
    </row>
    <row r="18" spans="1:12" ht="20.100000000000001" customHeight="1">
      <c r="A18" s="285"/>
      <c r="C18" s="86"/>
      <c r="D18" s="187" t="s">
        <v>445</v>
      </c>
      <c r="E18" s="302" t="s">
        <v>464</v>
      </c>
      <c r="F18" s="295"/>
      <c r="G18" s="296" t="s">
        <v>1844</v>
      </c>
      <c r="H18" s="295" t="s">
        <v>458</v>
      </c>
      <c r="I18" s="1218" t="s">
        <v>481</v>
      </c>
    </row>
    <row r="19" spans="1:12" ht="15" customHeight="1">
      <c r="A19" s="285"/>
      <c r="C19" s="86"/>
      <c r="D19" s="114"/>
      <c r="E19" s="300" t="s">
        <v>328</v>
      </c>
      <c r="F19" s="301"/>
      <c r="G19" s="301"/>
      <c r="H19" s="298"/>
      <c r="I19" s="1220"/>
    </row>
    <row r="20" spans="1:12" ht="30" customHeight="1">
      <c r="A20" s="285"/>
      <c r="B20" s="186">
        <v>3</v>
      </c>
      <c r="C20" s="86"/>
      <c r="D20" s="187">
        <v>5</v>
      </c>
      <c r="E20" s="1275" t="s">
        <v>702</v>
      </c>
      <c r="F20" s="1275"/>
      <c r="G20" s="1275"/>
      <c r="H20" s="1275"/>
      <c r="I20" s="413"/>
    </row>
    <row r="21" spans="1:12" ht="26.1" customHeight="1">
      <c r="A21" s="285"/>
      <c r="C21" s="86"/>
      <c r="D21" s="187" t="s">
        <v>446</v>
      </c>
      <c r="E21" s="1276" t="s">
        <v>703</v>
      </c>
      <c r="F21" s="1276"/>
      <c r="G21" s="1276"/>
      <c r="H21" s="1276"/>
      <c r="I21" s="413"/>
    </row>
    <row r="22" spans="1:12" ht="32.1" customHeight="1">
      <c r="A22" s="285"/>
      <c r="C22" s="86"/>
      <c r="D22" s="187" t="s">
        <v>447</v>
      </c>
      <c r="E22" s="303" t="s">
        <v>465</v>
      </c>
      <c r="F22" s="295"/>
      <c r="G22" s="1123" t="s">
        <v>1847</v>
      </c>
      <c r="H22" s="295" t="s">
        <v>458</v>
      </c>
      <c r="I22" s="1218" t="s">
        <v>704</v>
      </c>
    </row>
    <row r="23" spans="1:12" ht="15" customHeight="1">
      <c r="A23" s="285"/>
      <c r="C23" s="86"/>
      <c r="D23" s="114"/>
      <c r="E23" s="301" t="s">
        <v>328</v>
      </c>
      <c r="F23" s="297"/>
      <c r="G23" s="297"/>
      <c r="H23" s="298"/>
      <c r="I23" s="1220"/>
    </row>
    <row r="24" spans="1:12" ht="14.25" customHeight="1">
      <c r="A24" s="285"/>
      <c r="C24" s="86"/>
      <c r="D24" s="187" t="s">
        <v>448</v>
      </c>
      <c r="E24" s="1276" t="s">
        <v>705</v>
      </c>
      <c r="F24" s="1276"/>
      <c r="G24" s="1276"/>
      <c r="H24" s="1276"/>
      <c r="I24" s="413"/>
    </row>
    <row r="25" spans="1:12" ht="42.95" customHeight="1">
      <c r="A25" s="285"/>
      <c r="C25" s="86"/>
      <c r="D25" s="187" t="s">
        <v>449</v>
      </c>
      <c r="E25" s="303" t="s">
        <v>467</v>
      </c>
      <c r="F25" s="295"/>
      <c r="G25" s="1123" t="s">
        <v>1848</v>
      </c>
      <c r="H25" s="295" t="s">
        <v>458</v>
      </c>
      <c r="I25" s="1218" t="s">
        <v>598</v>
      </c>
    </row>
    <row r="26" spans="1:12" ht="15" customHeight="1">
      <c r="A26" s="285"/>
      <c r="C26" s="86"/>
      <c r="D26" s="114"/>
      <c r="E26" s="301" t="s">
        <v>328</v>
      </c>
      <c r="F26" s="297"/>
      <c r="G26" s="297"/>
      <c r="H26" s="298"/>
      <c r="I26" s="1220"/>
    </row>
    <row r="27" spans="1:12" ht="26.1" customHeight="1">
      <c r="A27" s="285"/>
      <c r="C27" s="86"/>
      <c r="D27" s="187" t="s">
        <v>450</v>
      </c>
      <c r="E27" s="1276" t="s">
        <v>706</v>
      </c>
      <c r="F27" s="1276"/>
      <c r="G27" s="1276"/>
      <c r="H27" s="1276"/>
      <c r="I27" s="413"/>
    </row>
    <row r="28" spans="1:12" ht="32.1" customHeight="1">
      <c r="A28" s="285"/>
      <c r="C28" s="86"/>
      <c r="D28" s="187" t="s">
        <v>451</v>
      </c>
      <c r="E28" s="303" t="s">
        <v>466</v>
      </c>
      <c r="F28" s="295"/>
      <c r="G28" s="306" t="s">
        <v>1849</v>
      </c>
      <c r="H28" s="295" t="s">
        <v>458</v>
      </c>
      <c r="I28" s="1218" t="s">
        <v>707</v>
      </c>
      <c r="L28" s="212" t="s">
        <v>1849</v>
      </c>
    </row>
    <row r="29" spans="1:12" ht="15" customHeight="1">
      <c r="A29" s="285"/>
      <c r="C29" s="86"/>
      <c r="D29" s="114"/>
      <c r="E29" s="301" t="s">
        <v>328</v>
      </c>
      <c r="F29" s="297"/>
      <c r="G29" s="297"/>
      <c r="H29" s="298"/>
      <c r="I29" s="1220"/>
    </row>
    <row r="30" spans="1:12" ht="49.5" customHeight="1">
      <c r="A30" s="285"/>
      <c r="B30" s="186">
        <v>3</v>
      </c>
      <c r="C30" s="86"/>
      <c r="D30" s="187" t="s">
        <v>69</v>
      </c>
      <c r="E30" s="1275" t="s">
        <v>709</v>
      </c>
      <c r="F30" s="1275"/>
      <c r="G30" s="1275"/>
      <c r="H30" s="1275"/>
      <c r="I30" s="413"/>
    </row>
    <row r="31" spans="1:12" ht="20.100000000000001" customHeight="1">
      <c r="A31" s="285"/>
      <c r="C31" s="86"/>
      <c r="D31" s="187" t="s">
        <v>452</v>
      </c>
      <c r="E31" s="296" t="s">
        <v>1844</v>
      </c>
      <c r="F31" s="295"/>
      <c r="G31" s="295" t="s">
        <v>458</v>
      </c>
      <c r="H31" s="1092" t="s">
        <v>1850</v>
      </c>
      <c r="I31" s="1218" t="s">
        <v>480</v>
      </c>
    </row>
    <row r="32" spans="1:12" ht="15" customHeight="1">
      <c r="A32" s="285"/>
      <c r="C32" s="86"/>
      <c r="D32" s="114"/>
      <c r="E32" s="300" t="s">
        <v>328</v>
      </c>
      <c r="F32" s="297"/>
      <c r="G32" s="297"/>
      <c r="H32" s="298"/>
      <c r="I32" s="1220"/>
    </row>
    <row r="33" spans="1:12" s="174" customFormat="1" ht="3" customHeight="1">
      <c r="A33" s="285"/>
      <c r="K33" s="290"/>
      <c r="L33" s="290"/>
    </row>
    <row r="34" spans="1:12" ht="24.75" customHeight="1">
      <c r="D34" s="299">
        <v>1</v>
      </c>
      <c r="E34" s="1194" t="s">
        <v>708</v>
      </c>
      <c r="F34" s="1194"/>
      <c r="G34" s="1194"/>
      <c r="H34" s="1194"/>
      <c r="I34" s="1194"/>
    </row>
  </sheetData>
  <sheetProtection algorithmName="SHA-512" hashValue="BcaKxSa3bWC/M8s91mWG1cgV4VCso0KCU3tgFr9XzdB4KPzJV5roUdFdtgetpWWz9xw/0uY9E5k/clKrJk8l0Q==" saltValue="I0s0FYjp3HOs+y9YNtWeyA==" spinCount="100000" sheet="1" objects="1" scenarios="1" formatColumns="0" formatRows="0"/>
  <mergeCells count="18">
    <mergeCell ref="I18:I19"/>
    <mergeCell ref="E20:H20"/>
    <mergeCell ref="D5:H5"/>
    <mergeCell ref="D7:H7"/>
    <mergeCell ref="I7:I8"/>
    <mergeCell ref="E10:H10"/>
    <mergeCell ref="E14:H14"/>
    <mergeCell ref="I15:I16"/>
    <mergeCell ref="E17:H17"/>
    <mergeCell ref="E34:I34"/>
    <mergeCell ref="E30:H30"/>
    <mergeCell ref="E21:H21"/>
    <mergeCell ref="E24:H24"/>
    <mergeCell ref="E27:H27"/>
    <mergeCell ref="I22:I23"/>
    <mergeCell ref="I25:I26"/>
    <mergeCell ref="I28:I29"/>
    <mergeCell ref="I31:I32"/>
  </mergeCells>
  <dataValidations count="4">
    <dataValidation type="textLength" operator="lessThanOrEqual" allowBlank="1" showInputMessage="1" showErrorMessage="1" errorTitle="Ошибка" error="Допускается ввод не более 900 символов!" sqref="I12:I13 G22 I25 E28 E15 G18 E22 G25 E18 I31 E25 E31 I28 G12 I18 I15 E12 I2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28">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G12" location="'Форма 4.8'!$G$12" tooltip="Кликните по гиперссылке, чтобы перейти по гиперссылке или отредактировать её" display="http://chteplo.ru"/>
    <hyperlink ref="H13" location="'Форма 4.8'!$H$13" tooltip="Кликните по гиперссылке, чтобы перейти по гиперссылке или отредактировать её" display="https://portal.eias.ru/Portal/DownloadPage.aspx?type=12&amp;guid=23731a36-659a-4ef8-8aa9-634d3b5eedcb"/>
    <hyperlink ref="H15" location="'Форма 4.8'!$H$15" tooltip="Кликните по гиперссылке, чтобы перейти по гиперссылке или отредактировать её" display="https://portal.eias.ru/Portal/DownloadPage.aspx?type=12&amp;guid=23731a36-659a-4ef8-8aa9-634d3b5eedcb"/>
    <hyperlink ref="H31" location="'Форма 4.8'!$H$31" tooltip="Кликните по гиперссылке, чтобы перейти по гиперссылке или отредактировать её" display="https://portal.eias.ru/Portal/DownloadPage.aspx?type=12&amp;guid=eb3d527b-88d6-4fe2-ba88-e25e1c6b35e2"/>
    <hyperlink ref="H12" location="'Форма 4.8'!$H$12" tooltip="Кликните по гиперссылке, чтобы перейти по гиперссылке или отредактировать её" display="https://portal.eias.ru/Portal/DownloadPage.aspx?type=12&amp;guid=fd948684-27e7-4223-aa8c-a702bbf38eb3"/>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78" t="s">
        <v>478</v>
      </c>
      <c r="E5" s="1278"/>
      <c r="F5" s="1278"/>
      <c r="G5" s="1278"/>
      <c r="H5" s="1278"/>
      <c r="I5" s="1278"/>
      <c r="J5" s="1278"/>
      <c r="K5" s="437"/>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80" t="s">
        <v>454</v>
      </c>
      <c r="E8" s="1280"/>
      <c r="F8" s="1280"/>
      <c r="G8" s="1280"/>
      <c r="H8" s="1280"/>
      <c r="I8" s="1280"/>
      <c r="J8" s="1280"/>
      <c r="K8" s="1280" t="s">
        <v>455</v>
      </c>
    </row>
    <row r="9" spans="1:14">
      <c r="D9" s="1280" t="s">
        <v>92</v>
      </c>
      <c r="E9" s="1280" t="s">
        <v>482</v>
      </c>
      <c r="F9" s="1280"/>
      <c r="G9" s="1280" t="s">
        <v>483</v>
      </c>
      <c r="H9" s="1280"/>
      <c r="I9" s="1280"/>
      <c r="J9" s="1280"/>
      <c r="K9" s="1280"/>
    </row>
    <row r="10" spans="1:14" ht="22.5">
      <c r="D10" s="1280"/>
      <c r="E10" s="137" t="s">
        <v>484</v>
      </c>
      <c r="F10" s="137" t="s">
        <v>400</v>
      </c>
      <c r="G10" s="137" t="s">
        <v>400</v>
      </c>
      <c r="H10" s="137" t="s">
        <v>484</v>
      </c>
      <c r="I10" s="137" t="s">
        <v>485</v>
      </c>
      <c r="J10" s="137" t="s">
        <v>456</v>
      </c>
      <c r="K10" s="1280"/>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8"/>
      <c r="F12" s="1088"/>
      <c r="G12" s="1088"/>
      <c r="H12" s="1088"/>
      <c r="I12" s="1101"/>
      <c r="J12" s="1092"/>
      <c r="K12" s="1218" t="s">
        <v>486</v>
      </c>
      <c r="M12" s="454" t="str">
        <f>IF(ISERROR(INDEX(kind_of_nameforms,MATCH(E12,kind_of_forms,0),1)),"",INDEX(kind_of_nameforms,MATCH(E12,kind_of_forms,0),1))</f>
        <v/>
      </c>
      <c r="N12" s="455"/>
    </row>
    <row r="13" spans="1:14" ht="15" customHeight="1">
      <c r="A13" s="131"/>
      <c r="B13" s="131"/>
      <c r="C13" s="131"/>
      <c r="D13" s="114"/>
      <c r="E13" s="140" t="s">
        <v>5</v>
      </c>
      <c r="F13" s="139"/>
      <c r="G13" s="139"/>
      <c r="H13" s="139"/>
      <c r="I13" s="139"/>
      <c r="J13" s="316"/>
      <c r="K13" s="1220"/>
    </row>
    <row r="14" spans="1:14" ht="3" customHeight="1">
      <c r="A14" s="131"/>
      <c r="B14" s="131"/>
      <c r="C14" s="131"/>
    </row>
    <row r="15" spans="1:14" ht="27.75" customHeight="1">
      <c r="E15" s="1279" t="s">
        <v>594</v>
      </c>
      <c r="F15" s="1279"/>
      <c r="G15" s="1279"/>
      <c r="H15" s="1279"/>
      <c r="I15" s="1279"/>
      <c r="J15" s="1279"/>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53" t="s">
        <v>314</v>
      </c>
      <c r="E7" s="1155"/>
      <c r="F7" s="439"/>
    </row>
    <row r="8" spans="3:9" ht="3" customHeight="1">
      <c r="C8" s="50"/>
      <c r="D8" s="14"/>
      <c r="E8" s="14"/>
    </row>
    <row r="9" spans="3:9" ht="15.95" customHeight="1">
      <c r="C9" s="50"/>
      <c r="D9" s="103" t="s">
        <v>92</v>
      </c>
      <c r="E9" s="427" t="s">
        <v>313</v>
      </c>
    </row>
    <row r="10" spans="3:9" ht="12" customHeight="1">
      <c r="C10" s="50"/>
      <c r="D10" s="42" t="s">
        <v>93</v>
      </c>
      <c r="E10" s="42" t="s">
        <v>49</v>
      </c>
    </row>
    <row r="11" spans="3:9" ht="11.25" hidden="1" customHeight="1">
      <c r="C11" s="50"/>
      <c r="D11" s="194">
        <v>0</v>
      </c>
      <c r="E11" s="428"/>
    </row>
    <row r="12" spans="3:9" ht="15" customHeight="1">
      <c r="C12" s="167"/>
      <c r="D12" s="123">
        <v>1</v>
      </c>
      <c r="E12" s="1075"/>
    </row>
    <row r="13" spans="3:9" ht="12" customHeight="1">
      <c r="C13" s="50"/>
      <c r="D13" s="429"/>
      <c r="E13" s="430" t="s">
        <v>177</v>
      </c>
    </row>
    <row r="14" spans="3:9" ht="3" customHeight="1"/>
    <row r="15" spans="3:9" ht="22.5" customHeight="1">
      <c r="C15" s="168"/>
      <c r="D15" s="1281" t="s">
        <v>315</v>
      </c>
      <c r="E15" s="1281"/>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1"/>
    </row>
    <row r="2" spans="3:12" hidden="1"/>
    <row r="3" spans="3:12" hidden="1"/>
    <row r="4" spans="3:12" hidden="1"/>
    <row r="5" spans="3:12" hidden="1"/>
    <row r="6" spans="3:12" ht="3" customHeight="1">
      <c r="C6" s="50"/>
      <c r="D6" s="14"/>
      <c r="E6" s="14"/>
    </row>
    <row r="7" spans="3:12" ht="22.5">
      <c r="C7" s="50"/>
      <c r="D7" s="1278" t="s">
        <v>55</v>
      </c>
      <c r="E7" s="1278"/>
      <c r="F7" s="439"/>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password="FA9C"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2" t="s">
        <v>56</v>
      </c>
      <c r="C2" s="1282"/>
      <c r="D2" s="1282"/>
      <c r="E2" s="440"/>
    </row>
    <row r="3" spans="2:5" ht="3" customHeight="1"/>
    <row r="4" spans="2:5" ht="21.75" customHeight="1" thickBot="1">
      <c r="B4" s="1125" t="s">
        <v>1</v>
      </c>
      <c r="C4" s="1125" t="s">
        <v>91</v>
      </c>
      <c r="D4" s="1125" t="s">
        <v>72</v>
      </c>
    </row>
    <row r="5" spans="2:5" ht="12" thickTop="1"/>
  </sheetData>
  <sheetProtection algorithmName="SHA-512" hashValue="7I0EoZEJiixSA87/wG70bhKVJySWakRAU/F43dDtj4bLdxP3CrVTLjEW+GSDe3GKrTNA/HZR4uU6dbcJFV2U8A==" saltValue="7HdDz9iAiUl12UEMzloOsw==" spinCount="100000" sheet="1" objects="1" scenarios="1" formatColumns="0" formatRows="0" autoFilter="0"/>
  <autoFilter ref="B4:D4"/>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11"/>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15">
        <v>44179.338414351849</v>
      </c>
      <c r="B2" s="12" t="s">
        <v>774</v>
      </c>
      <c r="C2" s="12" t="s">
        <v>442</v>
      </c>
    </row>
    <row r="3" spans="1:4">
      <c r="A3" s="1115">
        <v>44179.338425925926</v>
      </c>
      <c r="B3" s="12" t="s">
        <v>775</v>
      </c>
      <c r="C3" s="12" t="s">
        <v>442</v>
      </c>
    </row>
    <row r="4" spans="1:4">
      <c r="A4" s="1115">
        <v>44179.338506944441</v>
      </c>
      <c r="B4" s="12" t="s">
        <v>774</v>
      </c>
      <c r="C4" s="12" t="s">
        <v>442</v>
      </c>
    </row>
    <row r="5" spans="1:4">
      <c r="A5" s="1115">
        <v>44179.338518518518</v>
      </c>
      <c r="B5" s="12" t="s">
        <v>775</v>
      </c>
      <c r="C5" s="12" t="s">
        <v>442</v>
      </c>
    </row>
    <row r="6" spans="1:4">
      <c r="A6" s="1115">
        <v>44179.349270833336</v>
      </c>
      <c r="B6" s="12" t="s">
        <v>774</v>
      </c>
      <c r="C6" s="12" t="s">
        <v>442</v>
      </c>
    </row>
    <row r="7" spans="1:4">
      <c r="A7" s="1115">
        <v>44179.349293981482</v>
      </c>
      <c r="B7" s="12" t="s">
        <v>775</v>
      </c>
      <c r="C7" s="12" t="s">
        <v>442</v>
      </c>
    </row>
    <row r="8" spans="1:4">
      <c r="A8" s="1115">
        <v>44180.319513888891</v>
      </c>
      <c r="B8" s="12" t="s">
        <v>774</v>
      </c>
      <c r="C8" s="12" t="s">
        <v>442</v>
      </c>
    </row>
    <row r="9" spans="1:4">
      <c r="A9" s="1115">
        <v>44180.319525462961</v>
      </c>
      <c r="B9" s="12" t="s">
        <v>775</v>
      </c>
      <c r="C9" s="12" t="s">
        <v>442</v>
      </c>
    </row>
    <row r="10" spans="1:4">
      <c r="A10" s="1115">
        <v>44180.322488425925</v>
      </c>
      <c r="B10" s="12" t="s">
        <v>774</v>
      </c>
      <c r="C10" s="12" t="s">
        <v>442</v>
      </c>
    </row>
    <row r="11" spans="1:4">
      <c r="A11" s="1115">
        <v>44180.322500000002</v>
      </c>
      <c r="B11" s="12" t="s">
        <v>775</v>
      </c>
      <c r="C11" s="12" t="s">
        <v>442</v>
      </c>
    </row>
  </sheetData>
  <sheetProtection algorithmName="SHA-512" hashValue="1feOX/ks4rbcCTX5blrRbHTZM63RYF0D5CoJEp+HX8xW2JE1Lgyt8gqVPHWug4+meganzrZyRaMSmQRBaHT5KQ==" saltValue="hOwbngwpHo3eJ5WwPKFgKg==" spinCount="100000"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9">
        <v>1</v>
      </c>
      <c r="E9" s="1315"/>
      <c r="F9" s="1317"/>
      <c r="G9" s="1305" t="s">
        <v>85</v>
      </c>
      <c r="H9" s="1179"/>
      <c r="I9" s="1179">
        <v>1</v>
      </c>
      <c r="J9" s="1311"/>
      <c r="K9" s="1208" t="s">
        <v>85</v>
      </c>
      <c r="L9" s="1190"/>
      <c r="M9" s="1190" t="s">
        <v>93</v>
      </c>
      <c r="N9" s="1314"/>
      <c r="O9" s="1208" t="s">
        <v>85</v>
      </c>
      <c r="P9" s="1190"/>
      <c r="Q9" s="1190" t="s">
        <v>93</v>
      </c>
      <c r="R9" s="1309"/>
      <c r="S9" s="1208" t="s">
        <v>85</v>
      </c>
      <c r="T9" s="1089"/>
      <c r="U9" s="1089" t="s">
        <v>93</v>
      </c>
      <c r="V9" s="1111"/>
      <c r="W9" s="308"/>
    </row>
    <row r="10" spans="1:23" s="741" customFormat="1" ht="17.100000000000001" customHeight="1">
      <c r="A10" s="205"/>
      <c r="C10" s="159"/>
      <c r="D10" s="1179"/>
      <c r="E10" s="1315"/>
      <c r="F10" s="1317"/>
      <c r="G10" s="1305"/>
      <c r="H10" s="1179"/>
      <c r="I10" s="1179"/>
      <c r="J10" s="1311"/>
      <c r="K10" s="1208"/>
      <c r="L10" s="1190"/>
      <c r="M10" s="1190"/>
      <c r="N10" s="1314"/>
      <c r="O10" s="1208"/>
      <c r="P10" s="1190"/>
      <c r="Q10" s="1190"/>
      <c r="R10" s="1309"/>
      <c r="S10" s="1208"/>
      <c r="T10" s="1091"/>
      <c r="U10" s="746"/>
      <c r="V10" s="747" t="s">
        <v>716</v>
      </c>
      <c r="W10" s="748"/>
    </row>
    <row r="11" spans="1:23" s="102" customFormat="1" ht="17.100000000000001" customHeight="1">
      <c r="A11" s="205"/>
      <c r="C11" s="159"/>
      <c r="D11" s="1180"/>
      <c r="E11" s="1316"/>
      <c r="F11" s="1318"/>
      <c r="G11" s="1180"/>
      <c r="H11" s="1180"/>
      <c r="I11" s="1180"/>
      <c r="J11" s="1312"/>
      <c r="K11" s="1180"/>
      <c r="L11" s="1180"/>
      <c r="M11" s="1180"/>
      <c r="N11" s="1309"/>
      <c r="O11" s="1180"/>
      <c r="P11" s="1090"/>
      <c r="Q11" s="746"/>
      <c r="R11" s="747" t="s">
        <v>715</v>
      </c>
      <c r="S11" s="743"/>
      <c r="T11" s="743"/>
      <c r="U11" s="743"/>
      <c r="V11" s="743"/>
      <c r="W11" s="748"/>
    </row>
    <row r="12" spans="1:23" s="102" customFormat="1" ht="17.100000000000001" customHeight="1">
      <c r="A12" s="205"/>
      <c r="C12" s="159"/>
      <c r="D12" s="1180"/>
      <c r="E12" s="1316"/>
      <c r="F12" s="1318"/>
      <c r="G12" s="1180"/>
      <c r="H12" s="1180"/>
      <c r="I12" s="1180"/>
      <c r="J12" s="1312"/>
      <c r="K12" s="1180"/>
      <c r="L12" s="746"/>
      <c r="M12" s="747"/>
      <c r="N12" s="747" t="s">
        <v>412</v>
      </c>
      <c r="O12" s="747"/>
      <c r="P12" s="747"/>
      <c r="Q12" s="747"/>
      <c r="R12" s="747"/>
      <c r="S12" s="743"/>
      <c r="T12" s="743"/>
      <c r="U12" s="743"/>
      <c r="V12" s="743"/>
      <c r="W12" s="748"/>
    </row>
    <row r="13" spans="1:23" s="102" customFormat="1" ht="17.25" customHeight="1">
      <c r="A13" s="205"/>
      <c r="C13" s="159"/>
      <c r="D13" s="1180"/>
      <c r="E13" s="1316"/>
      <c r="F13" s="1318"/>
      <c r="G13" s="1180"/>
      <c r="H13" s="746"/>
      <c r="I13" s="747"/>
      <c r="J13" s="747"/>
      <c r="K13" s="747"/>
      <c r="L13" s="747"/>
      <c r="M13" s="747"/>
      <c r="N13" s="747"/>
      <c r="O13" s="747"/>
      <c r="P13" s="747"/>
      <c r="Q13" s="747"/>
      <c r="R13" s="747"/>
      <c r="S13" s="743"/>
      <c r="T13" s="743"/>
      <c r="U13" s="743"/>
      <c r="V13" s="743"/>
      <c r="W13" s="748"/>
    </row>
    <row r="14" spans="1:23" ht="17.100000000000001" customHeight="1">
      <c r="A14" s="206"/>
    </row>
    <row r="15" spans="1:23" ht="16.5" customHeight="1">
      <c r="A15" s="205"/>
      <c r="B15" s="102"/>
      <c r="C15" s="159"/>
      <c r="D15" s="1310"/>
      <c r="E15" s="1319"/>
      <c r="F15" s="1304"/>
      <c r="G15" s="1306"/>
      <c r="H15" s="1179"/>
      <c r="I15" s="1179">
        <v>1</v>
      </c>
      <c r="J15" s="1311"/>
      <c r="K15" s="1208" t="s">
        <v>85</v>
      </c>
      <c r="L15" s="1190"/>
      <c r="M15" s="1190" t="s">
        <v>93</v>
      </c>
      <c r="N15" s="1314"/>
      <c r="O15" s="1208" t="s">
        <v>85</v>
      </c>
      <c r="P15" s="1190"/>
      <c r="Q15" s="1190" t="s">
        <v>93</v>
      </c>
      <c r="R15" s="1309"/>
      <c r="S15" s="1208" t="s">
        <v>85</v>
      </c>
      <c r="T15" s="1089"/>
      <c r="U15" s="1089" t="s">
        <v>93</v>
      </c>
      <c r="V15" s="1111"/>
      <c r="W15" s="308"/>
    </row>
    <row r="16" spans="1:23" s="744" customFormat="1" ht="16.5" customHeight="1">
      <c r="A16" s="750"/>
      <c r="B16" s="745"/>
      <c r="C16" s="749"/>
      <c r="D16" s="1310"/>
      <c r="E16" s="1319"/>
      <c r="F16" s="1304"/>
      <c r="G16" s="1306"/>
      <c r="H16" s="1179"/>
      <c r="I16" s="1179"/>
      <c r="J16" s="1311"/>
      <c r="K16" s="1208"/>
      <c r="L16" s="1190"/>
      <c r="M16" s="1190"/>
      <c r="N16" s="1314"/>
      <c r="O16" s="1208"/>
      <c r="P16" s="1190"/>
      <c r="Q16" s="1190"/>
      <c r="R16" s="1309"/>
      <c r="S16" s="1208"/>
      <c r="T16" s="1091"/>
      <c r="U16" s="746"/>
      <c r="V16" s="747" t="s">
        <v>716</v>
      </c>
      <c r="W16" s="748"/>
    </row>
    <row r="17" spans="1:36" ht="17.100000000000001" customHeight="1">
      <c r="A17" s="205"/>
      <c r="B17" s="102"/>
      <c r="C17" s="159"/>
      <c r="D17" s="1310"/>
      <c r="E17" s="1319"/>
      <c r="F17" s="1304"/>
      <c r="G17" s="1306"/>
      <c r="H17" s="1179"/>
      <c r="I17" s="1179"/>
      <c r="J17" s="1312"/>
      <c r="K17" s="1208"/>
      <c r="L17" s="1190"/>
      <c r="M17" s="1190"/>
      <c r="N17" s="1309"/>
      <c r="O17" s="1208"/>
      <c r="P17" s="1090"/>
      <c r="Q17" s="746"/>
      <c r="R17" s="747" t="s">
        <v>715</v>
      </c>
      <c r="S17" s="743"/>
      <c r="T17" s="743"/>
      <c r="U17" s="743"/>
      <c r="V17" s="743"/>
      <c r="W17" s="748"/>
    </row>
    <row r="18" spans="1:36" ht="17.100000000000001" customHeight="1">
      <c r="A18" s="205"/>
      <c r="B18" s="102"/>
      <c r="C18" s="159"/>
      <c r="D18" s="1310"/>
      <c r="E18" s="1319"/>
      <c r="F18" s="1304"/>
      <c r="G18" s="1306"/>
      <c r="H18" s="1179"/>
      <c r="I18" s="1179"/>
      <c r="J18" s="1312"/>
      <c r="K18" s="1208"/>
      <c r="L18" s="746"/>
      <c r="M18" s="747"/>
      <c r="N18" s="747" t="s">
        <v>412</v>
      </c>
      <c r="O18" s="747"/>
      <c r="P18" s="747"/>
      <c r="Q18" s="747"/>
      <c r="R18" s="747"/>
      <c r="S18" s="743"/>
      <c r="T18" s="743"/>
      <c r="U18" s="743"/>
      <c r="V18" s="743"/>
      <c r="W18" s="748"/>
    </row>
    <row r="19" spans="1:36" ht="17.100000000000001" customHeight="1">
      <c r="A19" s="205"/>
      <c r="B19" s="102"/>
      <c r="C19" s="159"/>
      <c r="D19" s="1310"/>
      <c r="E19" s="1319"/>
      <c r="F19" s="1304"/>
      <c r="G19" s="1306"/>
      <c r="H19" s="746"/>
      <c r="I19" s="747"/>
      <c r="J19" s="747"/>
      <c r="K19" s="747"/>
      <c r="L19" s="747"/>
      <c r="M19" s="747"/>
      <c r="N19" s="747"/>
      <c r="O19" s="747"/>
      <c r="P19" s="747"/>
      <c r="Q19" s="747"/>
      <c r="R19" s="747"/>
      <c r="S19" s="743"/>
      <c r="T19" s="743"/>
      <c r="U19" s="743"/>
      <c r="V19" s="743"/>
      <c r="W19" s="748"/>
    </row>
    <row r="20" spans="1:36" ht="17.100000000000001" customHeight="1">
      <c r="A20" s="206"/>
    </row>
    <row r="21" spans="1:36" s="35" customFormat="1" ht="17.100000000000001" customHeight="1">
      <c r="A21" s="35" t="s">
        <v>13</v>
      </c>
      <c r="C21" s="35" t="s">
        <v>93</v>
      </c>
    </row>
    <row r="27" spans="1:36" ht="17.100000000000001" customHeight="1">
      <c r="O27" s="1313" t="s">
        <v>298</v>
      </c>
      <c r="P27" s="1313"/>
      <c r="Q27" s="1313"/>
      <c r="R27" s="1255" t="s">
        <v>270</v>
      </c>
      <c r="S27" s="1255"/>
      <c r="T27" s="1255"/>
      <c r="U27" s="1228" t="s">
        <v>341</v>
      </c>
      <c r="W27" s="1307"/>
    </row>
    <row r="28" spans="1:36" ht="17.100000000000001" customHeight="1">
      <c r="O28" s="1256" t="s">
        <v>605</v>
      </c>
      <c r="P28" s="1256" t="s">
        <v>271</v>
      </c>
      <c r="Q28" s="1256"/>
      <c r="R28" s="1255"/>
      <c r="S28" s="1255"/>
      <c r="T28" s="1255"/>
      <c r="U28" s="1228"/>
      <c r="W28" s="1307"/>
    </row>
    <row r="29" spans="1:36" ht="37.5" customHeight="1">
      <c r="O29" s="1256"/>
      <c r="P29" s="104" t="s">
        <v>606</v>
      </c>
      <c r="Q29" s="104" t="s">
        <v>6</v>
      </c>
      <c r="R29" s="105" t="s">
        <v>274</v>
      </c>
      <c r="S29" s="1252" t="s">
        <v>273</v>
      </c>
      <c r="T29" s="1252"/>
      <c r="U29" s="1228"/>
      <c r="W29" s="1307"/>
    </row>
    <row r="30" spans="1:36" ht="17.100000000000001" customHeight="1">
      <c r="G30" s="157"/>
      <c r="H30" s="157"/>
      <c r="I30" s="157"/>
      <c r="J30" s="157"/>
      <c r="K30" s="157"/>
      <c r="L30" s="122"/>
      <c r="M30" s="433" t="s">
        <v>183</v>
      </c>
      <c r="N30" s="434"/>
      <c r="O30" s="1308"/>
      <c r="P30" s="1308"/>
      <c r="Q30" s="1308"/>
      <c r="R30" s="1308"/>
      <c r="S30" s="1308"/>
      <c r="T30" s="1308"/>
      <c r="U30" s="1308"/>
      <c r="V30" s="122"/>
      <c r="W30" s="122"/>
      <c r="X30" s="204"/>
      <c r="Y30" s="204"/>
      <c r="Z30" s="204"/>
      <c r="AA30" s="204"/>
      <c r="AB30" s="204"/>
      <c r="AC30" s="204"/>
      <c r="AD30" s="204"/>
      <c r="AE30" s="204"/>
      <c r="AF30" s="204"/>
      <c r="AG30" s="204"/>
      <c r="AH30" s="204"/>
      <c r="AI30" s="204"/>
      <c r="AJ30" s="204"/>
    </row>
    <row r="31" spans="1:36" s="525" customFormat="1" ht="22.5">
      <c r="A31" s="1201">
        <v>1</v>
      </c>
      <c r="B31" s="849"/>
      <c r="C31" s="849"/>
      <c r="D31" s="849"/>
      <c r="E31" s="850"/>
      <c r="F31" s="851"/>
      <c r="G31" s="851"/>
      <c r="H31" s="851"/>
      <c r="I31" s="852"/>
      <c r="J31" s="847"/>
      <c r="K31" s="854"/>
      <c r="L31" s="595">
        <f>mergeValue(A31)</f>
        <v>1</v>
      </c>
      <c r="M31" s="643" t="s">
        <v>20</v>
      </c>
      <c r="N31" s="648"/>
      <c r="O31" s="1283"/>
      <c r="P31" s="1284"/>
      <c r="Q31" s="1284"/>
      <c r="R31" s="1284"/>
      <c r="S31" s="1284"/>
      <c r="T31" s="1284"/>
      <c r="U31" s="1284"/>
      <c r="V31" s="1285"/>
      <c r="W31" s="632" t="s">
        <v>476</v>
      </c>
      <c r="X31" s="587"/>
      <c r="Y31" s="591"/>
      <c r="Z31" s="591" t="str">
        <f t="shared" ref="Z31:Z44" si="0">IF(M31="","",M31 )</f>
        <v>Наименование тарифа</v>
      </c>
      <c r="AA31" s="591"/>
      <c r="AB31" s="591"/>
      <c r="AC31" s="591"/>
      <c r="AD31" s="587"/>
      <c r="AE31" s="587"/>
      <c r="AF31" s="587"/>
      <c r="AG31" s="587"/>
      <c r="AH31" s="587"/>
      <c r="AI31" s="587"/>
      <c r="AJ31" s="587"/>
    </row>
    <row r="32" spans="1:36" s="525" customFormat="1" ht="22.5">
      <c r="A32" s="1201"/>
      <c r="B32" s="1201">
        <v>1</v>
      </c>
      <c r="C32" s="849"/>
      <c r="D32" s="849"/>
      <c r="E32" s="851"/>
      <c r="F32" s="851"/>
      <c r="G32" s="851"/>
      <c r="H32" s="851"/>
      <c r="I32" s="846"/>
      <c r="J32" s="845"/>
      <c r="K32" s="848"/>
      <c r="L32" s="595" t="str">
        <f>mergeValue(A32) &amp;"."&amp; mergeValue(B32)</f>
        <v>1.1</v>
      </c>
      <c r="M32" s="548" t="s">
        <v>16</v>
      </c>
      <c r="N32" s="648"/>
      <c r="O32" s="1283"/>
      <c r="P32" s="1284"/>
      <c r="Q32" s="1284"/>
      <c r="R32" s="1284"/>
      <c r="S32" s="1284"/>
      <c r="T32" s="1284"/>
      <c r="U32" s="1284"/>
      <c r="V32" s="1285"/>
      <c r="W32" s="632" t="s">
        <v>477</v>
      </c>
      <c r="X32" s="587"/>
      <c r="Y32" s="591"/>
      <c r="Z32" s="591" t="str">
        <f t="shared" si="0"/>
        <v>Территория действия тарифа</v>
      </c>
      <c r="AA32" s="591"/>
      <c r="AB32" s="591"/>
      <c r="AC32" s="591"/>
      <c r="AD32" s="587"/>
      <c r="AE32" s="587"/>
      <c r="AF32" s="587"/>
      <c r="AG32" s="587"/>
      <c r="AH32" s="587"/>
      <c r="AI32" s="587"/>
      <c r="AJ32" s="587"/>
    </row>
    <row r="33" spans="1:36" s="525" customFormat="1" ht="22.5">
      <c r="A33" s="1201"/>
      <c r="B33" s="1201"/>
      <c r="C33" s="1201">
        <v>1</v>
      </c>
      <c r="D33" s="849"/>
      <c r="E33" s="851"/>
      <c r="F33" s="851"/>
      <c r="G33" s="851"/>
      <c r="H33" s="851"/>
      <c r="I33" s="853"/>
      <c r="J33" s="845"/>
      <c r="K33" s="848"/>
      <c r="L33" s="595" t="str">
        <f>mergeValue(A33) &amp;"."&amp; mergeValue(B33)&amp;"."&amp; mergeValue(C33)</f>
        <v>1.1.1</v>
      </c>
      <c r="M33" s="549" t="s">
        <v>7</v>
      </c>
      <c r="N33" s="648"/>
      <c r="O33" s="1283"/>
      <c r="P33" s="1284"/>
      <c r="Q33" s="1284"/>
      <c r="R33" s="1284"/>
      <c r="S33" s="1284"/>
      <c r="T33" s="1284"/>
      <c r="U33" s="1284"/>
      <c r="V33" s="1285"/>
      <c r="W33" s="632" t="s">
        <v>633</v>
      </c>
      <c r="X33" s="587"/>
      <c r="Y33" s="591"/>
      <c r="Z33" s="591" t="str">
        <f t="shared" si="0"/>
        <v xml:space="preserve">Наименование системы теплоснабжения </v>
      </c>
      <c r="AA33" s="591"/>
      <c r="AB33" s="591"/>
      <c r="AC33" s="591"/>
      <c r="AD33" s="587"/>
      <c r="AE33" s="587"/>
      <c r="AF33" s="587"/>
      <c r="AG33" s="587"/>
      <c r="AH33" s="587"/>
      <c r="AI33" s="587"/>
      <c r="AJ33" s="587"/>
    </row>
    <row r="34" spans="1:36" s="525" customFormat="1" ht="22.5">
      <c r="A34" s="1201"/>
      <c r="B34" s="1201"/>
      <c r="C34" s="1201"/>
      <c r="D34" s="1201">
        <v>1</v>
      </c>
      <c r="E34" s="851"/>
      <c r="F34" s="851"/>
      <c r="G34" s="851"/>
      <c r="H34" s="851"/>
      <c r="I34" s="853"/>
      <c r="J34" s="845"/>
      <c r="K34" s="848"/>
      <c r="L34" s="595" t="str">
        <f>mergeValue(A34) &amp;"."&amp; mergeValue(B34)&amp;"."&amp; mergeValue(C34)&amp;"."&amp; mergeValue(D34)</f>
        <v>1.1.1.1</v>
      </c>
      <c r="M34" s="550" t="s">
        <v>22</v>
      </c>
      <c r="N34" s="648"/>
      <c r="O34" s="1283"/>
      <c r="P34" s="1284"/>
      <c r="Q34" s="1284"/>
      <c r="R34" s="1284"/>
      <c r="S34" s="1284"/>
      <c r="T34" s="1284"/>
      <c r="U34" s="1284"/>
      <c r="V34" s="1285"/>
      <c r="W34" s="632" t="s">
        <v>634</v>
      </c>
      <c r="X34" s="587"/>
      <c r="Y34" s="591"/>
      <c r="Z34" s="591" t="str">
        <f t="shared" si="0"/>
        <v xml:space="preserve">Источник тепловой энергии  </v>
      </c>
      <c r="AA34" s="591"/>
      <c r="AB34" s="591"/>
      <c r="AC34" s="591"/>
      <c r="AD34" s="587"/>
      <c r="AE34" s="587"/>
      <c r="AF34" s="587"/>
      <c r="AG34" s="587"/>
      <c r="AH34" s="587"/>
      <c r="AI34" s="587"/>
      <c r="AJ34" s="587"/>
    </row>
    <row r="35" spans="1:36" s="525" customFormat="1" ht="101.25">
      <c r="A35" s="1201"/>
      <c r="B35" s="1201"/>
      <c r="C35" s="1201"/>
      <c r="D35" s="1201"/>
      <c r="E35" s="1201">
        <v>1</v>
      </c>
      <c r="F35" s="851"/>
      <c r="G35" s="851"/>
      <c r="H35" s="849">
        <v>1</v>
      </c>
      <c r="I35" s="1201">
        <v>1</v>
      </c>
      <c r="J35" s="851"/>
      <c r="K35" s="856"/>
      <c r="L35" s="595" t="str">
        <f>mergeValue(A35) &amp;"."&amp; mergeValue(B35)&amp;"."&amp; mergeValue(C35)&amp;"."&amp; mergeValue(D35)&amp;"."&amp; mergeValue(E35)</f>
        <v>1.1.1.1.1</v>
      </c>
      <c r="M35" s="556" t="s">
        <v>9</v>
      </c>
      <c r="N35" s="648"/>
      <c r="O35" s="1204"/>
      <c r="P35" s="1205"/>
      <c r="Q35" s="1205"/>
      <c r="R35" s="1205"/>
      <c r="S35" s="1205"/>
      <c r="T35" s="1205"/>
      <c r="U35" s="1205"/>
      <c r="V35" s="1206"/>
      <c r="W35" s="632" t="s">
        <v>638</v>
      </c>
      <c r="X35" s="587"/>
      <c r="Y35" s="591"/>
      <c r="Z35" s="591" t="str">
        <f t="shared" si="0"/>
        <v>Схема подключения теплопотребляющей установки к коллектору источника тепловой энергии</v>
      </c>
      <c r="AA35" s="591"/>
      <c r="AB35" s="591"/>
      <c r="AC35" s="591"/>
      <c r="AD35" s="587"/>
      <c r="AE35" s="587"/>
      <c r="AF35" s="587"/>
      <c r="AG35" s="587"/>
      <c r="AH35" s="587"/>
      <c r="AI35" s="587"/>
      <c r="AJ35" s="587"/>
    </row>
    <row r="36" spans="1:36" s="525" customFormat="1" ht="90">
      <c r="A36" s="1201"/>
      <c r="B36" s="1201"/>
      <c r="C36" s="1201"/>
      <c r="D36" s="1201"/>
      <c r="E36" s="1201"/>
      <c r="F36" s="1201">
        <v>1</v>
      </c>
      <c r="G36" s="849"/>
      <c r="H36" s="849"/>
      <c r="I36" s="1201"/>
      <c r="J36" s="1201">
        <v>1</v>
      </c>
      <c r="K36" s="857"/>
      <c r="L36" s="595" t="str">
        <f>mergeValue(A36) &amp;"."&amp; mergeValue(B36)&amp;"."&amp; mergeValue(C36)&amp;"."&amp; mergeValue(D36)&amp;"."&amp; mergeValue(E36)&amp;"."&amp; mergeValue(F36)</f>
        <v>1.1.1.1.1.1</v>
      </c>
      <c r="M36" s="557" t="s">
        <v>10</v>
      </c>
      <c r="N36" s="648"/>
      <c r="O36" s="1204"/>
      <c r="P36" s="1205"/>
      <c r="Q36" s="1205"/>
      <c r="R36" s="1205"/>
      <c r="S36" s="1205"/>
      <c r="T36" s="1205"/>
      <c r="U36" s="1205"/>
      <c r="V36" s="1206"/>
      <c r="W36" s="632" t="s">
        <v>636</v>
      </c>
      <c r="X36" s="587"/>
      <c r="Y36" s="591"/>
      <c r="Z36" s="591" t="str">
        <f t="shared" si="0"/>
        <v>Группа потребителей</v>
      </c>
      <c r="AA36" s="591"/>
      <c r="AB36" s="591"/>
      <c r="AC36" s="591"/>
      <c r="AD36" s="587"/>
      <c r="AE36" s="587"/>
      <c r="AF36" s="587"/>
      <c r="AG36" s="587"/>
      <c r="AH36" s="587"/>
      <c r="AI36" s="587"/>
      <c r="AJ36" s="587"/>
    </row>
    <row r="37" spans="1:36" s="525" customFormat="1" ht="195.75" customHeight="1">
      <c r="A37" s="1201"/>
      <c r="B37" s="1201"/>
      <c r="C37" s="1201"/>
      <c r="D37" s="1201"/>
      <c r="E37" s="1201"/>
      <c r="F37" s="1201"/>
      <c r="G37" s="849">
        <v>1</v>
      </c>
      <c r="H37" s="849"/>
      <c r="I37" s="1201"/>
      <c r="J37" s="1201"/>
      <c r="K37" s="857">
        <v>1</v>
      </c>
      <c r="L37" s="595" t="str">
        <f>mergeValue(A37) &amp;"."&amp; mergeValue(B37)&amp;"."&amp; mergeValue(C37)&amp;"."&amp; mergeValue(D37)&amp;"."&amp; mergeValue(E37)&amp;"."&amp; mergeValue(F37)&amp;"."&amp; mergeValue(G37)</f>
        <v>1.1.1.1.1.1.1</v>
      </c>
      <c r="M37" s="1071"/>
      <c r="N37" s="648"/>
      <c r="O37" s="564"/>
      <c r="P37" s="564"/>
      <c r="Q37" s="1095"/>
      <c r="R37" s="1207"/>
      <c r="S37" s="1208" t="s">
        <v>84</v>
      </c>
      <c r="T37" s="1207"/>
      <c r="U37" s="1208" t="s">
        <v>84</v>
      </c>
      <c r="V37" s="564"/>
      <c r="W37" s="1200" t="s">
        <v>655</v>
      </c>
      <c r="X37" s="587" t="str">
        <f>strCheckDate(O38:V38)</f>
        <v/>
      </c>
      <c r="Y37" s="591"/>
      <c r="Z37" s="591" t="str">
        <f t="shared" si="0"/>
        <v/>
      </c>
      <c r="AA37" s="591"/>
      <c r="AB37" s="591"/>
      <c r="AC37" s="591"/>
      <c r="AD37" s="587"/>
      <c r="AE37" s="587"/>
      <c r="AF37" s="587"/>
      <c r="AG37" s="587"/>
      <c r="AH37" s="587"/>
      <c r="AI37" s="587"/>
      <c r="AJ37" s="587"/>
    </row>
    <row r="38" spans="1:36" s="525" customFormat="1" ht="14.25" hidden="1" customHeight="1">
      <c r="A38" s="1201"/>
      <c r="B38" s="1201"/>
      <c r="C38" s="1201"/>
      <c r="D38" s="1201"/>
      <c r="E38" s="1201"/>
      <c r="F38" s="1201"/>
      <c r="G38" s="849"/>
      <c r="H38" s="849"/>
      <c r="I38" s="1201"/>
      <c r="J38" s="1201"/>
      <c r="K38" s="857"/>
      <c r="L38" s="602"/>
      <c r="M38" s="648"/>
      <c r="N38" s="648"/>
      <c r="O38" s="564"/>
      <c r="P38" s="564"/>
      <c r="Q38" s="586" t="str">
        <f>R37 &amp; "-" &amp; T37</f>
        <v>-</v>
      </c>
      <c r="R38" s="1207"/>
      <c r="S38" s="1208"/>
      <c r="T38" s="1207"/>
      <c r="U38" s="1208"/>
      <c r="V38" s="564"/>
      <c r="W38" s="1200"/>
      <c r="X38" s="587"/>
      <c r="Y38" s="591"/>
      <c r="Z38" s="591" t="str">
        <f t="shared" si="0"/>
        <v/>
      </c>
      <c r="AA38" s="591"/>
      <c r="AB38" s="591"/>
      <c r="AC38" s="591"/>
      <c r="AD38" s="587"/>
      <c r="AE38" s="587"/>
      <c r="AF38" s="587"/>
      <c r="AG38" s="587"/>
      <c r="AH38" s="587"/>
      <c r="AI38" s="587"/>
      <c r="AJ38" s="587"/>
    </row>
    <row r="39" spans="1:36" s="525" customFormat="1" ht="15" customHeight="1">
      <c r="A39" s="1201"/>
      <c r="B39" s="1201"/>
      <c r="C39" s="1201"/>
      <c r="D39" s="1201"/>
      <c r="E39" s="1201"/>
      <c r="F39" s="1201"/>
      <c r="G39" s="851"/>
      <c r="H39" s="849"/>
      <c r="I39" s="1201"/>
      <c r="J39" s="1201"/>
      <c r="K39" s="856"/>
      <c r="L39" s="540"/>
      <c r="M39" s="559" t="s">
        <v>25</v>
      </c>
      <c r="N39" s="566"/>
      <c r="O39" s="566"/>
      <c r="P39" s="566"/>
      <c r="Q39" s="566"/>
      <c r="R39" s="566"/>
      <c r="S39" s="566"/>
      <c r="T39" s="566"/>
      <c r="U39" s="566"/>
      <c r="V39" s="562"/>
      <c r="W39" s="1200"/>
      <c r="X39" s="587"/>
      <c r="Y39" s="591"/>
      <c r="Z39" s="591" t="str">
        <f t="shared" si="0"/>
        <v>Добавить вид теплоносителя (параметры теплоносителя)</v>
      </c>
      <c r="AA39" s="591"/>
      <c r="AB39" s="591"/>
      <c r="AC39" s="591"/>
      <c r="AD39" s="587"/>
      <c r="AE39" s="587"/>
      <c r="AF39" s="587"/>
      <c r="AG39" s="587"/>
      <c r="AH39" s="587"/>
      <c r="AI39" s="587"/>
      <c r="AJ39" s="587"/>
    </row>
    <row r="40" spans="1:36" s="525" customFormat="1" ht="15" customHeight="1">
      <c r="A40" s="1201"/>
      <c r="B40" s="1201"/>
      <c r="C40" s="1201"/>
      <c r="D40" s="1201"/>
      <c r="E40" s="1201"/>
      <c r="F40" s="851"/>
      <c r="G40" s="851"/>
      <c r="H40" s="849"/>
      <c r="I40" s="1201"/>
      <c r="J40" s="851"/>
      <c r="K40" s="856"/>
      <c r="L40" s="540"/>
      <c r="M40" s="558" t="s">
        <v>11</v>
      </c>
      <c r="N40" s="566"/>
      <c r="O40" s="566"/>
      <c r="P40" s="566"/>
      <c r="Q40" s="566"/>
      <c r="R40" s="566"/>
      <c r="S40" s="566"/>
      <c r="T40" s="566"/>
      <c r="U40" s="565"/>
      <c r="V40" s="566"/>
      <c r="W40" s="667"/>
      <c r="X40" s="587"/>
      <c r="Y40" s="591"/>
      <c r="Z40" s="591" t="str">
        <f t="shared" si="0"/>
        <v>Добавить группу потребителей</v>
      </c>
      <c r="AA40" s="591"/>
      <c r="AB40" s="591"/>
      <c r="AC40" s="591"/>
      <c r="AD40" s="587"/>
      <c r="AE40" s="587"/>
      <c r="AF40" s="587"/>
      <c r="AG40" s="587"/>
      <c r="AH40" s="587"/>
      <c r="AI40" s="587"/>
      <c r="AJ40" s="587"/>
    </row>
    <row r="41" spans="1:36" s="525" customFormat="1" ht="15" customHeight="1">
      <c r="A41" s="1201"/>
      <c r="B41" s="1201"/>
      <c r="C41" s="1201"/>
      <c r="D41" s="1201"/>
      <c r="E41" s="855"/>
      <c r="F41" s="851"/>
      <c r="G41" s="851"/>
      <c r="H41" s="851"/>
      <c r="I41" s="847"/>
      <c r="J41" s="844"/>
      <c r="K41" s="854"/>
      <c r="L41" s="540"/>
      <c r="M41" s="553" t="s">
        <v>12</v>
      </c>
      <c r="N41" s="566"/>
      <c r="O41" s="566"/>
      <c r="P41" s="566"/>
      <c r="Q41" s="566"/>
      <c r="R41" s="566"/>
      <c r="S41" s="566"/>
      <c r="T41" s="566"/>
      <c r="U41" s="565"/>
      <c r="V41" s="566"/>
      <c r="W41" s="667"/>
      <c r="X41" s="587"/>
      <c r="Y41" s="591"/>
      <c r="Z41" s="591" t="str">
        <f t="shared" si="0"/>
        <v>Добавить схему подключения</v>
      </c>
      <c r="AA41" s="591"/>
      <c r="AB41" s="591"/>
      <c r="AC41" s="591"/>
      <c r="AD41" s="587"/>
      <c r="AE41" s="587"/>
      <c r="AF41" s="587"/>
      <c r="AG41" s="587"/>
      <c r="AH41" s="587"/>
      <c r="AI41" s="587"/>
      <c r="AJ41" s="587"/>
    </row>
    <row r="42" spans="1:36" s="525" customFormat="1" ht="15" customHeight="1">
      <c r="A42" s="1201"/>
      <c r="B42" s="1201"/>
      <c r="C42" s="1201"/>
      <c r="D42" s="855"/>
      <c r="E42" s="855"/>
      <c r="F42" s="851"/>
      <c r="G42" s="851"/>
      <c r="H42" s="851"/>
      <c r="I42" s="847"/>
      <c r="J42" s="844"/>
      <c r="K42" s="854"/>
      <c r="L42" s="540"/>
      <c r="M42" s="552" t="s">
        <v>17</v>
      </c>
      <c r="N42" s="566"/>
      <c r="O42" s="566"/>
      <c r="P42" s="566"/>
      <c r="Q42" s="566"/>
      <c r="R42" s="566"/>
      <c r="S42" s="566"/>
      <c r="T42" s="566"/>
      <c r="U42" s="565"/>
      <c r="V42" s="566"/>
      <c r="W42" s="667"/>
      <c r="X42" s="587"/>
      <c r="Y42" s="591"/>
      <c r="Z42" s="591" t="str">
        <f t="shared" si="0"/>
        <v>Добавить источник тепловой энергии</v>
      </c>
      <c r="AA42" s="591"/>
      <c r="AB42" s="591"/>
      <c r="AC42" s="591"/>
      <c r="AD42" s="587"/>
      <c r="AE42" s="587"/>
      <c r="AF42" s="587"/>
      <c r="AG42" s="587"/>
      <c r="AH42" s="587"/>
      <c r="AI42" s="587"/>
      <c r="AJ42" s="587"/>
    </row>
    <row r="43" spans="1:36" s="525" customFormat="1" ht="15" customHeight="1">
      <c r="A43" s="1201"/>
      <c r="B43" s="1201"/>
      <c r="C43" s="855"/>
      <c r="D43" s="855"/>
      <c r="E43" s="855"/>
      <c r="F43" s="855"/>
      <c r="G43" s="860"/>
      <c r="H43" s="847"/>
      <c r="I43" s="858"/>
      <c r="J43" s="844"/>
      <c r="K43" s="859"/>
      <c r="L43" s="540"/>
      <c r="M43" s="551" t="s">
        <v>18</v>
      </c>
      <c r="N43" s="566"/>
      <c r="O43" s="566"/>
      <c r="P43" s="566"/>
      <c r="Q43" s="566"/>
      <c r="R43" s="566"/>
      <c r="S43" s="566"/>
      <c r="T43" s="566"/>
      <c r="U43" s="565"/>
      <c r="V43" s="566"/>
      <c r="W43" s="667"/>
      <c r="X43" s="587"/>
      <c r="Y43" s="591"/>
      <c r="Z43" s="591" t="str">
        <f t="shared" si="0"/>
        <v>Добавить наименование системы теплоснабжения</v>
      </c>
      <c r="AA43" s="591"/>
      <c r="AB43" s="591"/>
      <c r="AC43" s="591"/>
      <c r="AD43" s="587"/>
      <c r="AE43" s="587"/>
      <c r="AF43" s="587"/>
      <c r="AG43" s="587"/>
      <c r="AH43" s="587"/>
      <c r="AI43" s="587"/>
      <c r="AJ43" s="587"/>
    </row>
    <row r="44" spans="1:36" s="525" customFormat="1" ht="15" customHeight="1">
      <c r="A44" s="1201"/>
      <c r="B44" s="855"/>
      <c r="C44" s="855"/>
      <c r="D44" s="855"/>
      <c r="E44" s="855"/>
      <c r="F44" s="855"/>
      <c r="G44" s="860"/>
      <c r="H44" s="847"/>
      <c r="I44" s="847"/>
      <c r="J44" s="844"/>
      <c r="K44" s="854"/>
      <c r="L44" s="540"/>
      <c r="M44" s="560" t="s">
        <v>19</v>
      </c>
      <c r="N44" s="566"/>
      <c r="O44" s="566"/>
      <c r="P44" s="566"/>
      <c r="Q44" s="566"/>
      <c r="R44" s="566"/>
      <c r="S44" s="566"/>
      <c r="T44" s="566"/>
      <c r="U44" s="565"/>
      <c r="V44" s="566"/>
      <c r="W44" s="667"/>
      <c r="X44" s="587"/>
      <c r="Y44" s="591"/>
      <c r="Z44" s="591" t="str">
        <f t="shared" si="0"/>
        <v>Добавить территорию действия тарифа</v>
      </c>
      <c r="AA44" s="591"/>
      <c r="AB44" s="591"/>
      <c r="AC44" s="591"/>
      <c r="AD44" s="587"/>
      <c r="AE44" s="587"/>
      <c r="AF44" s="587"/>
      <c r="AG44" s="587"/>
      <c r="AH44" s="587"/>
      <c r="AI44" s="587"/>
      <c r="AJ44" s="587"/>
    </row>
    <row r="45" spans="1:36" s="524" customFormat="1" ht="15" customHeight="1">
      <c r="A45" s="843"/>
      <c r="B45" s="843"/>
      <c r="C45" s="843"/>
      <c r="D45" s="843"/>
      <c r="E45" s="843"/>
      <c r="F45" s="843"/>
      <c r="G45" s="843"/>
      <c r="H45" s="843"/>
      <c r="I45" s="843"/>
      <c r="J45" s="843"/>
      <c r="K45" s="843"/>
      <c r="L45" s="494"/>
      <c r="M45" s="567" t="s">
        <v>309</v>
      </c>
      <c r="N45" s="566"/>
      <c r="O45" s="566"/>
      <c r="P45" s="566"/>
      <c r="Q45" s="566"/>
      <c r="R45" s="566"/>
      <c r="S45" s="566"/>
      <c r="T45" s="566"/>
      <c r="U45" s="565"/>
      <c r="V45" s="566"/>
      <c r="W45" s="667"/>
      <c r="X45" s="589"/>
      <c r="Y45" s="589"/>
      <c r="Z45" s="589"/>
      <c r="AA45" s="589"/>
      <c r="AB45" s="589"/>
      <c r="AC45" s="589"/>
      <c r="AD45" s="589"/>
      <c r="AE45" s="589"/>
      <c r="AF45" s="589"/>
      <c r="AG45" s="589"/>
      <c r="AH45" s="589"/>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71"/>
      <c r="M48" s="471"/>
      <c r="N48" s="471"/>
      <c r="O48" s="471"/>
      <c r="P48" s="471"/>
      <c r="Q48" s="471"/>
      <c r="R48" s="471"/>
      <c r="S48" s="471"/>
      <c r="T48" s="471"/>
      <c r="U48" s="471"/>
      <c r="V48" s="471"/>
      <c r="W48" s="471"/>
      <c r="X48" s="204"/>
      <c r="Y48" s="204"/>
      <c r="Z48" s="204"/>
      <c r="AA48" s="204"/>
      <c r="AB48" s="204"/>
      <c r="AC48" s="204"/>
      <c r="AD48" s="204"/>
      <c r="AE48" s="204"/>
      <c r="AF48" s="204"/>
      <c r="AG48" s="204"/>
      <c r="AH48" s="204"/>
      <c r="AI48" s="204"/>
      <c r="AJ48" s="204"/>
    </row>
    <row r="49" spans="1:36" s="525" customFormat="1" ht="22.5">
      <c r="A49" s="1201">
        <v>1</v>
      </c>
      <c r="B49" s="867"/>
      <c r="C49" s="867"/>
      <c r="D49" s="867"/>
      <c r="E49" s="868"/>
      <c r="F49" s="869"/>
      <c r="G49" s="869"/>
      <c r="H49" s="869"/>
      <c r="I49" s="870"/>
      <c r="J49" s="865"/>
      <c r="K49" s="872"/>
      <c r="L49" s="595">
        <f>mergeValue(A49)</f>
        <v>1</v>
      </c>
      <c r="M49" s="643" t="s">
        <v>20</v>
      </c>
      <c r="N49" s="648"/>
      <c r="O49" s="1283"/>
      <c r="P49" s="1284"/>
      <c r="Q49" s="1284"/>
      <c r="R49" s="1284"/>
      <c r="S49" s="1284"/>
      <c r="T49" s="1284"/>
      <c r="U49" s="1284"/>
      <c r="V49" s="1285"/>
      <c r="W49" s="632" t="s">
        <v>476</v>
      </c>
      <c r="X49" s="587"/>
      <c r="Y49" s="591"/>
      <c r="Z49" s="591" t="str">
        <f t="shared" ref="Z49:Z62" si="1">IF(M49="","",M49 )</f>
        <v>Наименование тарифа</v>
      </c>
      <c r="AA49" s="591"/>
      <c r="AB49" s="591"/>
      <c r="AC49" s="591"/>
      <c r="AD49" s="587"/>
      <c r="AE49" s="587"/>
      <c r="AF49" s="587"/>
      <c r="AG49" s="587"/>
      <c r="AH49" s="587"/>
      <c r="AI49" s="587"/>
      <c r="AJ49" s="587"/>
    </row>
    <row r="50" spans="1:36" s="525" customFormat="1" ht="22.5">
      <c r="A50" s="1201"/>
      <c r="B50" s="1201">
        <v>1</v>
      </c>
      <c r="C50" s="867"/>
      <c r="D50" s="867"/>
      <c r="E50" s="869"/>
      <c r="F50" s="869"/>
      <c r="G50" s="869"/>
      <c r="H50" s="869"/>
      <c r="I50" s="864"/>
      <c r="J50" s="863"/>
      <c r="K50" s="866"/>
      <c r="L50" s="595" t="str">
        <f>mergeValue(A50) &amp;"."&amp; mergeValue(B50)</f>
        <v>1.1</v>
      </c>
      <c r="M50" s="548" t="s">
        <v>16</v>
      </c>
      <c r="N50" s="648"/>
      <c r="O50" s="1283"/>
      <c r="P50" s="1284"/>
      <c r="Q50" s="1284"/>
      <c r="R50" s="1284"/>
      <c r="S50" s="1284"/>
      <c r="T50" s="1284"/>
      <c r="U50" s="1284"/>
      <c r="V50" s="1285"/>
      <c r="W50" s="632" t="s">
        <v>477</v>
      </c>
      <c r="X50" s="587"/>
      <c r="Y50" s="591"/>
      <c r="Z50" s="591" t="str">
        <f t="shared" si="1"/>
        <v>Территория действия тарифа</v>
      </c>
      <c r="AA50" s="591"/>
      <c r="AB50" s="591"/>
      <c r="AC50" s="591"/>
      <c r="AD50" s="587"/>
      <c r="AE50" s="587"/>
      <c r="AF50" s="587"/>
      <c r="AG50" s="587"/>
      <c r="AH50" s="587"/>
      <c r="AI50" s="587"/>
      <c r="AJ50" s="587"/>
    </row>
    <row r="51" spans="1:36" s="525" customFormat="1" ht="22.5">
      <c r="A51" s="1201"/>
      <c r="B51" s="1201"/>
      <c r="C51" s="1201">
        <v>1</v>
      </c>
      <c r="D51" s="867"/>
      <c r="E51" s="869"/>
      <c r="F51" s="869"/>
      <c r="G51" s="869"/>
      <c r="H51" s="869"/>
      <c r="I51" s="871"/>
      <c r="J51" s="863"/>
      <c r="K51" s="866"/>
      <c r="L51" s="595" t="str">
        <f>mergeValue(A51) &amp;"."&amp; mergeValue(B51)&amp;"."&amp; mergeValue(C51)</f>
        <v>1.1.1</v>
      </c>
      <c r="M51" s="549" t="s">
        <v>7</v>
      </c>
      <c r="N51" s="648"/>
      <c r="O51" s="1283"/>
      <c r="P51" s="1284"/>
      <c r="Q51" s="1284"/>
      <c r="R51" s="1284"/>
      <c r="S51" s="1284"/>
      <c r="T51" s="1284"/>
      <c r="U51" s="1284"/>
      <c r="V51" s="1285"/>
      <c r="W51" s="632" t="s">
        <v>633</v>
      </c>
      <c r="X51" s="587"/>
      <c r="Y51" s="591"/>
      <c r="Z51" s="591" t="str">
        <f t="shared" si="1"/>
        <v xml:space="preserve">Наименование системы теплоснабжения </v>
      </c>
      <c r="AA51" s="591"/>
      <c r="AB51" s="591"/>
      <c r="AC51" s="591"/>
      <c r="AD51" s="587"/>
      <c r="AE51" s="587"/>
      <c r="AF51" s="587"/>
      <c r="AG51" s="587"/>
      <c r="AH51" s="587"/>
      <c r="AI51" s="587"/>
      <c r="AJ51" s="587"/>
    </row>
    <row r="52" spans="1:36" s="525" customFormat="1" ht="22.5">
      <c r="A52" s="1201"/>
      <c r="B52" s="1201"/>
      <c r="C52" s="1201"/>
      <c r="D52" s="1201">
        <v>1</v>
      </c>
      <c r="E52" s="869"/>
      <c r="F52" s="869"/>
      <c r="G52" s="869"/>
      <c r="H52" s="869"/>
      <c r="I52" s="871"/>
      <c r="J52" s="863"/>
      <c r="K52" s="866"/>
      <c r="L52" s="595" t="str">
        <f>mergeValue(A52) &amp;"."&amp; mergeValue(B52)&amp;"."&amp; mergeValue(C52)&amp;"."&amp; mergeValue(D52)</f>
        <v>1.1.1.1</v>
      </c>
      <c r="M52" s="550" t="s">
        <v>22</v>
      </c>
      <c r="N52" s="648"/>
      <c r="O52" s="1283"/>
      <c r="P52" s="1284"/>
      <c r="Q52" s="1284"/>
      <c r="R52" s="1284"/>
      <c r="S52" s="1284"/>
      <c r="T52" s="1284"/>
      <c r="U52" s="1284"/>
      <c r="V52" s="1285"/>
      <c r="W52" s="632" t="s">
        <v>634</v>
      </c>
      <c r="X52" s="587"/>
      <c r="Y52" s="591"/>
      <c r="Z52" s="591" t="str">
        <f t="shared" si="1"/>
        <v xml:space="preserve">Источник тепловой энергии  </v>
      </c>
      <c r="AA52" s="591"/>
      <c r="AB52" s="591"/>
      <c r="AC52" s="591"/>
      <c r="AD52" s="587"/>
      <c r="AE52" s="587"/>
      <c r="AF52" s="587"/>
      <c r="AG52" s="587"/>
      <c r="AH52" s="587"/>
      <c r="AI52" s="587"/>
      <c r="AJ52" s="587"/>
    </row>
    <row r="53" spans="1:36" s="525" customFormat="1" ht="101.25">
      <c r="A53" s="1201"/>
      <c r="B53" s="1201"/>
      <c r="C53" s="1201"/>
      <c r="D53" s="1201"/>
      <c r="E53" s="1201">
        <v>1</v>
      </c>
      <c r="F53" s="869"/>
      <c r="G53" s="869"/>
      <c r="H53" s="867">
        <v>1</v>
      </c>
      <c r="I53" s="1201">
        <v>1</v>
      </c>
      <c r="J53" s="869"/>
      <c r="K53" s="874"/>
      <c r="L53" s="595" t="str">
        <f>mergeValue(A53) &amp;"."&amp; mergeValue(B53)&amp;"."&amp; mergeValue(C53)&amp;"."&amp; mergeValue(D53)&amp;"."&amp; mergeValue(E53)</f>
        <v>1.1.1.1.1</v>
      </c>
      <c r="M53" s="556" t="s">
        <v>9</v>
      </c>
      <c r="N53" s="648"/>
      <c r="O53" s="1204"/>
      <c r="P53" s="1205"/>
      <c r="Q53" s="1205"/>
      <c r="R53" s="1205"/>
      <c r="S53" s="1205"/>
      <c r="T53" s="1205"/>
      <c r="U53" s="1205"/>
      <c r="V53" s="1206"/>
      <c r="W53" s="632" t="s">
        <v>638</v>
      </c>
      <c r="X53" s="587"/>
      <c r="Y53" s="591"/>
      <c r="Z53" s="591" t="str">
        <f t="shared" si="1"/>
        <v>Схема подключения теплопотребляющей установки к коллектору источника тепловой энергии</v>
      </c>
      <c r="AA53" s="591"/>
      <c r="AB53" s="591"/>
      <c r="AC53" s="591"/>
      <c r="AD53" s="587"/>
      <c r="AE53" s="587"/>
      <c r="AF53" s="587"/>
      <c r="AG53" s="587"/>
      <c r="AH53" s="587"/>
      <c r="AI53" s="587"/>
      <c r="AJ53" s="587"/>
    </row>
    <row r="54" spans="1:36" s="525" customFormat="1" ht="90">
      <c r="A54" s="1201"/>
      <c r="B54" s="1201"/>
      <c r="C54" s="1201"/>
      <c r="D54" s="1201"/>
      <c r="E54" s="1201"/>
      <c r="F54" s="1201">
        <v>1</v>
      </c>
      <c r="G54" s="867"/>
      <c r="H54" s="867"/>
      <c r="I54" s="1201"/>
      <c r="J54" s="1201">
        <v>1</v>
      </c>
      <c r="K54" s="875"/>
      <c r="L54" s="595" t="str">
        <f>mergeValue(A54) &amp;"."&amp; mergeValue(B54)&amp;"."&amp; mergeValue(C54)&amp;"."&amp; mergeValue(D54)&amp;"."&amp; mergeValue(E54)&amp;"."&amp; mergeValue(F54)</f>
        <v>1.1.1.1.1.1</v>
      </c>
      <c r="M54" s="557" t="s">
        <v>10</v>
      </c>
      <c r="N54" s="648"/>
      <c r="O54" s="1204"/>
      <c r="P54" s="1205"/>
      <c r="Q54" s="1205"/>
      <c r="R54" s="1205"/>
      <c r="S54" s="1205"/>
      <c r="T54" s="1205"/>
      <c r="U54" s="1205"/>
      <c r="V54" s="1206"/>
      <c r="W54" s="632" t="s">
        <v>636</v>
      </c>
      <c r="X54" s="587"/>
      <c r="Y54" s="591"/>
      <c r="Z54" s="591" t="str">
        <f t="shared" si="1"/>
        <v>Группа потребителей</v>
      </c>
      <c r="AA54" s="591"/>
      <c r="AB54" s="591"/>
      <c r="AC54" s="591"/>
      <c r="AD54" s="587"/>
      <c r="AE54" s="587"/>
      <c r="AF54" s="587"/>
      <c r="AG54" s="587"/>
      <c r="AH54" s="587"/>
      <c r="AI54" s="587"/>
      <c r="AJ54" s="587"/>
    </row>
    <row r="55" spans="1:36" s="525" customFormat="1" ht="195.75" customHeight="1">
      <c r="A55" s="1201"/>
      <c r="B55" s="1201"/>
      <c r="C55" s="1201"/>
      <c r="D55" s="1201"/>
      <c r="E55" s="1201"/>
      <c r="F55" s="1201"/>
      <c r="G55" s="867">
        <v>1</v>
      </c>
      <c r="H55" s="867"/>
      <c r="I55" s="1201"/>
      <c r="J55" s="1201"/>
      <c r="K55" s="875">
        <v>1</v>
      </c>
      <c r="L55" s="595" t="str">
        <f>mergeValue(A55) &amp;"."&amp; mergeValue(B55)&amp;"."&amp; mergeValue(C55)&amp;"."&amp; mergeValue(D55)&amp;"."&amp; mergeValue(E55)&amp;"."&amp; mergeValue(F55)&amp;"."&amp; mergeValue(G55)</f>
        <v>1.1.1.1.1.1.1</v>
      </c>
      <c r="M55" s="1071"/>
      <c r="N55" s="648"/>
      <c r="O55" s="564"/>
      <c r="P55" s="564"/>
      <c r="Q55" s="1095"/>
      <c r="R55" s="1207"/>
      <c r="S55" s="1208" t="s">
        <v>84</v>
      </c>
      <c r="T55" s="1207"/>
      <c r="U55" s="1208" t="s">
        <v>84</v>
      </c>
      <c r="V55" s="564"/>
      <c r="W55" s="1200" t="s">
        <v>655</v>
      </c>
      <c r="X55" s="587" t="str">
        <f>strCheckDate(O56:V56)</f>
        <v/>
      </c>
      <c r="Y55" s="591"/>
      <c r="Z55" s="591" t="str">
        <f t="shared" si="1"/>
        <v/>
      </c>
      <c r="AA55" s="591"/>
      <c r="AB55" s="591"/>
      <c r="AC55" s="591"/>
      <c r="AD55" s="587"/>
      <c r="AE55" s="587"/>
      <c r="AF55" s="587"/>
      <c r="AG55" s="587"/>
      <c r="AH55" s="587"/>
      <c r="AI55" s="587"/>
      <c r="AJ55" s="587"/>
    </row>
    <row r="56" spans="1:36" s="525" customFormat="1" ht="14.25" hidden="1" customHeight="1">
      <c r="A56" s="1201"/>
      <c r="B56" s="1201"/>
      <c r="C56" s="1201"/>
      <c r="D56" s="1201"/>
      <c r="E56" s="1201"/>
      <c r="F56" s="1201"/>
      <c r="G56" s="867"/>
      <c r="H56" s="867"/>
      <c r="I56" s="1201"/>
      <c r="J56" s="1201"/>
      <c r="K56" s="875"/>
      <c r="L56" s="602"/>
      <c r="M56" s="648"/>
      <c r="N56" s="648"/>
      <c r="O56" s="564"/>
      <c r="P56" s="564"/>
      <c r="Q56" s="586" t="str">
        <f>R55 &amp; "-" &amp; T55</f>
        <v>-</v>
      </c>
      <c r="R56" s="1207"/>
      <c r="S56" s="1208"/>
      <c r="T56" s="1207"/>
      <c r="U56" s="1208"/>
      <c r="V56" s="564"/>
      <c r="W56" s="1200"/>
      <c r="X56" s="587"/>
      <c r="Y56" s="591"/>
      <c r="Z56" s="591" t="str">
        <f t="shared" si="1"/>
        <v/>
      </c>
      <c r="AA56" s="591"/>
      <c r="AB56" s="591"/>
      <c r="AC56" s="591"/>
      <c r="AD56" s="587"/>
      <c r="AE56" s="587"/>
      <c r="AF56" s="587"/>
      <c r="AG56" s="587"/>
      <c r="AH56" s="587"/>
      <c r="AI56" s="587"/>
      <c r="AJ56" s="587"/>
    </row>
    <row r="57" spans="1:36" s="525" customFormat="1" ht="15" customHeight="1">
      <c r="A57" s="1201"/>
      <c r="B57" s="1201"/>
      <c r="C57" s="1201"/>
      <c r="D57" s="1201"/>
      <c r="E57" s="1201"/>
      <c r="F57" s="1201"/>
      <c r="G57" s="869"/>
      <c r="H57" s="867"/>
      <c r="I57" s="1201"/>
      <c r="J57" s="1201"/>
      <c r="K57" s="874"/>
      <c r="L57" s="540"/>
      <c r="M57" s="559" t="s">
        <v>25</v>
      </c>
      <c r="N57" s="566"/>
      <c r="O57" s="566"/>
      <c r="P57" s="566"/>
      <c r="Q57" s="566"/>
      <c r="R57" s="566"/>
      <c r="S57" s="566"/>
      <c r="T57" s="566"/>
      <c r="U57" s="566"/>
      <c r="V57" s="562"/>
      <c r="W57" s="1200"/>
      <c r="X57" s="587"/>
      <c r="Y57" s="591"/>
      <c r="Z57" s="591" t="str">
        <f t="shared" si="1"/>
        <v>Добавить вид теплоносителя (параметры теплоносителя)</v>
      </c>
      <c r="AA57" s="591"/>
      <c r="AB57" s="591"/>
      <c r="AC57" s="591"/>
      <c r="AD57" s="587"/>
      <c r="AE57" s="587"/>
      <c r="AF57" s="587"/>
      <c r="AG57" s="587"/>
      <c r="AH57" s="587"/>
      <c r="AI57" s="587"/>
      <c r="AJ57" s="587"/>
    </row>
    <row r="58" spans="1:36" s="525" customFormat="1" ht="15" customHeight="1">
      <c r="A58" s="1201"/>
      <c r="B58" s="1201"/>
      <c r="C58" s="1201"/>
      <c r="D58" s="1201"/>
      <c r="E58" s="1201"/>
      <c r="F58" s="869"/>
      <c r="G58" s="869"/>
      <c r="H58" s="867"/>
      <c r="I58" s="1201"/>
      <c r="J58" s="869"/>
      <c r="K58" s="874"/>
      <c r="L58" s="540"/>
      <c r="M58" s="558" t="s">
        <v>11</v>
      </c>
      <c r="N58" s="566"/>
      <c r="O58" s="566"/>
      <c r="P58" s="566"/>
      <c r="Q58" s="566"/>
      <c r="R58" s="566"/>
      <c r="S58" s="566"/>
      <c r="T58" s="566"/>
      <c r="U58" s="565"/>
      <c r="V58" s="566"/>
      <c r="W58" s="667"/>
      <c r="X58" s="587"/>
      <c r="Y58" s="591"/>
      <c r="Z58" s="591" t="str">
        <f t="shared" si="1"/>
        <v>Добавить группу потребителей</v>
      </c>
      <c r="AA58" s="591"/>
      <c r="AB58" s="591"/>
      <c r="AC58" s="591"/>
      <c r="AD58" s="587"/>
      <c r="AE58" s="587"/>
      <c r="AF58" s="587"/>
      <c r="AG58" s="587"/>
      <c r="AH58" s="587"/>
      <c r="AI58" s="587"/>
      <c r="AJ58" s="587"/>
    </row>
    <row r="59" spans="1:36" s="525" customFormat="1" ht="15" customHeight="1">
      <c r="A59" s="1201"/>
      <c r="B59" s="1201"/>
      <c r="C59" s="1201"/>
      <c r="D59" s="1201"/>
      <c r="E59" s="873"/>
      <c r="F59" s="869"/>
      <c r="G59" s="869"/>
      <c r="H59" s="869"/>
      <c r="I59" s="865"/>
      <c r="J59" s="862"/>
      <c r="K59" s="872"/>
      <c r="L59" s="540"/>
      <c r="M59" s="553" t="s">
        <v>12</v>
      </c>
      <c r="N59" s="566"/>
      <c r="O59" s="566"/>
      <c r="P59" s="566"/>
      <c r="Q59" s="566"/>
      <c r="R59" s="566"/>
      <c r="S59" s="566"/>
      <c r="T59" s="566"/>
      <c r="U59" s="565"/>
      <c r="V59" s="566"/>
      <c r="W59" s="667"/>
      <c r="X59" s="587"/>
      <c r="Y59" s="591"/>
      <c r="Z59" s="591" t="str">
        <f t="shared" si="1"/>
        <v>Добавить схему подключения</v>
      </c>
      <c r="AA59" s="591"/>
      <c r="AB59" s="591"/>
      <c r="AC59" s="591"/>
      <c r="AD59" s="587"/>
      <c r="AE59" s="587"/>
      <c r="AF59" s="587"/>
      <c r="AG59" s="587"/>
      <c r="AH59" s="587"/>
      <c r="AI59" s="587"/>
      <c r="AJ59" s="587"/>
    </row>
    <row r="60" spans="1:36" s="525" customFormat="1" ht="15" customHeight="1">
      <c r="A60" s="1201"/>
      <c r="B60" s="1201"/>
      <c r="C60" s="1201"/>
      <c r="D60" s="873"/>
      <c r="E60" s="873"/>
      <c r="F60" s="869"/>
      <c r="G60" s="869"/>
      <c r="H60" s="869"/>
      <c r="I60" s="865"/>
      <c r="J60" s="862"/>
      <c r="K60" s="872"/>
      <c r="L60" s="540"/>
      <c r="M60" s="552" t="s">
        <v>17</v>
      </c>
      <c r="N60" s="566"/>
      <c r="O60" s="566"/>
      <c r="P60" s="566"/>
      <c r="Q60" s="566"/>
      <c r="R60" s="566"/>
      <c r="S60" s="566"/>
      <c r="T60" s="566"/>
      <c r="U60" s="565"/>
      <c r="V60" s="566"/>
      <c r="W60" s="667"/>
      <c r="X60" s="587"/>
      <c r="Y60" s="591"/>
      <c r="Z60" s="591" t="str">
        <f t="shared" si="1"/>
        <v>Добавить источник тепловой энергии</v>
      </c>
      <c r="AA60" s="591"/>
      <c r="AB60" s="591"/>
      <c r="AC60" s="591"/>
      <c r="AD60" s="587"/>
      <c r="AE60" s="587"/>
      <c r="AF60" s="587"/>
      <c r="AG60" s="587"/>
      <c r="AH60" s="587"/>
      <c r="AI60" s="587"/>
      <c r="AJ60" s="587"/>
    </row>
    <row r="61" spans="1:36" s="525" customFormat="1" ht="15" customHeight="1">
      <c r="A61" s="1201"/>
      <c r="B61" s="1201"/>
      <c r="C61" s="873"/>
      <c r="D61" s="873"/>
      <c r="E61" s="873"/>
      <c r="F61" s="873"/>
      <c r="G61" s="878"/>
      <c r="H61" s="865"/>
      <c r="I61" s="876"/>
      <c r="J61" s="862"/>
      <c r="K61" s="877"/>
      <c r="L61" s="540"/>
      <c r="M61" s="551" t="s">
        <v>18</v>
      </c>
      <c r="N61" s="566"/>
      <c r="O61" s="566"/>
      <c r="P61" s="566"/>
      <c r="Q61" s="566"/>
      <c r="R61" s="566"/>
      <c r="S61" s="566"/>
      <c r="T61" s="566"/>
      <c r="U61" s="565"/>
      <c r="V61" s="566"/>
      <c r="W61" s="667"/>
      <c r="X61" s="587"/>
      <c r="Y61" s="591"/>
      <c r="Z61" s="591" t="str">
        <f t="shared" si="1"/>
        <v>Добавить наименование системы теплоснабжения</v>
      </c>
      <c r="AA61" s="591"/>
      <c r="AB61" s="591"/>
      <c r="AC61" s="591"/>
      <c r="AD61" s="587"/>
      <c r="AE61" s="587"/>
      <c r="AF61" s="587"/>
      <c r="AG61" s="587"/>
      <c r="AH61" s="587"/>
      <c r="AI61" s="587"/>
      <c r="AJ61" s="587"/>
    </row>
    <row r="62" spans="1:36" s="525" customFormat="1" ht="15" customHeight="1">
      <c r="A62" s="1201"/>
      <c r="B62" s="873"/>
      <c r="C62" s="873"/>
      <c r="D62" s="873"/>
      <c r="E62" s="873"/>
      <c r="F62" s="873"/>
      <c r="G62" s="878"/>
      <c r="H62" s="865"/>
      <c r="I62" s="865"/>
      <c r="J62" s="862"/>
      <c r="K62" s="872"/>
      <c r="L62" s="540"/>
      <c r="M62" s="560" t="s">
        <v>19</v>
      </c>
      <c r="N62" s="566"/>
      <c r="O62" s="566"/>
      <c r="P62" s="566"/>
      <c r="Q62" s="566"/>
      <c r="R62" s="566"/>
      <c r="S62" s="566"/>
      <c r="T62" s="566"/>
      <c r="U62" s="565"/>
      <c r="V62" s="566"/>
      <c r="W62" s="667"/>
      <c r="X62" s="587"/>
      <c r="Y62" s="591"/>
      <c r="Z62" s="591" t="str">
        <f t="shared" si="1"/>
        <v>Добавить территорию действия тарифа</v>
      </c>
      <c r="AA62" s="591"/>
      <c r="AB62" s="591"/>
      <c r="AC62" s="591"/>
      <c r="AD62" s="587"/>
      <c r="AE62" s="587"/>
      <c r="AF62" s="587"/>
      <c r="AG62" s="587"/>
      <c r="AH62" s="587"/>
      <c r="AI62" s="587"/>
      <c r="AJ62" s="587"/>
    </row>
    <row r="63" spans="1:36" s="524" customFormat="1" ht="15" customHeight="1">
      <c r="A63" s="861"/>
      <c r="B63" s="861"/>
      <c r="C63" s="861"/>
      <c r="D63" s="861"/>
      <c r="E63" s="861"/>
      <c r="F63" s="861"/>
      <c r="G63" s="861"/>
      <c r="H63" s="861"/>
      <c r="I63" s="861"/>
      <c r="J63" s="861"/>
      <c r="K63" s="861"/>
      <c r="L63" s="494"/>
      <c r="M63" s="567" t="s">
        <v>309</v>
      </c>
      <c r="N63" s="566"/>
      <c r="O63" s="566"/>
      <c r="P63" s="566"/>
      <c r="Q63" s="566"/>
      <c r="R63" s="566"/>
      <c r="S63" s="566"/>
      <c r="T63" s="566"/>
      <c r="U63" s="565"/>
      <c r="V63" s="767"/>
      <c r="W63" s="767"/>
      <c r="X63" s="767"/>
      <c r="Y63" s="767"/>
      <c r="Z63" s="767"/>
      <c r="AA63" s="767"/>
      <c r="AB63" s="766"/>
      <c r="AC63" s="767"/>
      <c r="AD63" s="667"/>
      <c r="AE63" s="589"/>
      <c r="AF63" s="589"/>
      <c r="AG63" s="589"/>
      <c r="AH63" s="589"/>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5" customFormat="1" ht="22.5">
      <c r="A67" s="1201">
        <v>1</v>
      </c>
      <c r="B67" s="885"/>
      <c r="C67" s="885"/>
      <c r="D67" s="885"/>
      <c r="E67" s="886"/>
      <c r="F67" s="887"/>
      <c r="G67" s="887"/>
      <c r="H67" s="887"/>
      <c r="I67" s="888"/>
      <c r="J67" s="883"/>
      <c r="K67" s="890"/>
      <c r="L67" s="595">
        <f>mergeValue(A67)</f>
        <v>1</v>
      </c>
      <c r="M67" s="643" t="s">
        <v>20</v>
      </c>
      <c r="N67" s="648"/>
      <c r="O67" s="1283"/>
      <c r="P67" s="1284"/>
      <c r="Q67" s="1284"/>
      <c r="R67" s="1284"/>
      <c r="S67" s="1284"/>
      <c r="T67" s="1284"/>
      <c r="U67" s="1284"/>
      <c r="V67" s="1285"/>
      <c r="W67" s="632" t="s">
        <v>476</v>
      </c>
      <c r="X67" s="587"/>
      <c r="Y67" s="591"/>
      <c r="Z67" s="591" t="str">
        <f t="shared" ref="Z67:Z80" si="2">IF(M67="","",M67 )</f>
        <v>Наименование тарифа</v>
      </c>
      <c r="AA67" s="591"/>
      <c r="AB67" s="591"/>
      <c r="AC67" s="591"/>
      <c r="AD67" s="587"/>
      <c r="AE67" s="587"/>
      <c r="AF67" s="587"/>
      <c r="AG67" s="587"/>
      <c r="AH67" s="587"/>
      <c r="AI67" s="587"/>
      <c r="AJ67" s="587"/>
    </row>
    <row r="68" spans="1:36" s="525" customFormat="1" ht="22.5">
      <c r="A68" s="1201"/>
      <c r="B68" s="1201">
        <v>1</v>
      </c>
      <c r="C68" s="885"/>
      <c r="D68" s="885"/>
      <c r="E68" s="887"/>
      <c r="F68" s="887"/>
      <c r="G68" s="887"/>
      <c r="H68" s="887"/>
      <c r="I68" s="882"/>
      <c r="J68" s="881"/>
      <c r="K68" s="884"/>
      <c r="L68" s="595" t="str">
        <f>mergeValue(A68) &amp;"."&amp; mergeValue(B68)</f>
        <v>1.1</v>
      </c>
      <c r="M68" s="548" t="s">
        <v>16</v>
      </c>
      <c r="N68" s="648"/>
      <c r="O68" s="1283"/>
      <c r="P68" s="1284"/>
      <c r="Q68" s="1284"/>
      <c r="R68" s="1284"/>
      <c r="S68" s="1284"/>
      <c r="T68" s="1284"/>
      <c r="U68" s="1284"/>
      <c r="V68" s="1285"/>
      <c r="W68" s="632" t="s">
        <v>477</v>
      </c>
      <c r="X68" s="587"/>
      <c r="Y68" s="591"/>
      <c r="Z68" s="591" t="str">
        <f t="shared" si="2"/>
        <v>Территория действия тарифа</v>
      </c>
      <c r="AA68" s="591"/>
      <c r="AB68" s="591"/>
      <c r="AC68" s="591"/>
      <c r="AD68" s="587"/>
      <c r="AE68" s="587"/>
      <c r="AF68" s="587"/>
      <c r="AG68" s="587"/>
      <c r="AH68" s="587"/>
      <c r="AI68" s="587"/>
      <c r="AJ68" s="587"/>
    </row>
    <row r="69" spans="1:36" s="525" customFormat="1" ht="22.5">
      <c r="A69" s="1201"/>
      <c r="B69" s="1201"/>
      <c r="C69" s="1201">
        <v>1</v>
      </c>
      <c r="D69" s="885"/>
      <c r="E69" s="887"/>
      <c r="F69" s="887"/>
      <c r="G69" s="887"/>
      <c r="H69" s="887"/>
      <c r="I69" s="889"/>
      <c r="J69" s="881"/>
      <c r="K69" s="884"/>
      <c r="L69" s="595" t="str">
        <f>mergeValue(A69) &amp;"."&amp; mergeValue(B69)&amp;"."&amp; mergeValue(C69)</f>
        <v>1.1.1</v>
      </c>
      <c r="M69" s="549" t="s">
        <v>7</v>
      </c>
      <c r="N69" s="648"/>
      <c r="O69" s="1283"/>
      <c r="P69" s="1284"/>
      <c r="Q69" s="1284"/>
      <c r="R69" s="1284"/>
      <c r="S69" s="1284"/>
      <c r="T69" s="1284"/>
      <c r="U69" s="1284"/>
      <c r="V69" s="1285"/>
      <c r="W69" s="632" t="s">
        <v>633</v>
      </c>
      <c r="X69" s="587"/>
      <c r="Y69" s="591"/>
      <c r="Z69" s="591" t="str">
        <f t="shared" si="2"/>
        <v xml:space="preserve">Наименование системы теплоснабжения </v>
      </c>
      <c r="AA69" s="591"/>
      <c r="AB69" s="591"/>
      <c r="AC69" s="591"/>
      <c r="AD69" s="587"/>
      <c r="AE69" s="587"/>
      <c r="AF69" s="587"/>
      <c r="AG69" s="587"/>
      <c r="AH69" s="587"/>
      <c r="AI69" s="587"/>
      <c r="AJ69" s="587"/>
    </row>
    <row r="70" spans="1:36" s="525" customFormat="1" ht="22.5">
      <c r="A70" s="1201"/>
      <c r="B70" s="1201"/>
      <c r="C70" s="1201"/>
      <c r="D70" s="1201">
        <v>1</v>
      </c>
      <c r="E70" s="887"/>
      <c r="F70" s="887"/>
      <c r="G70" s="887"/>
      <c r="H70" s="887"/>
      <c r="I70" s="889"/>
      <c r="J70" s="881"/>
      <c r="K70" s="884"/>
      <c r="L70" s="595" t="str">
        <f>mergeValue(A70) &amp;"."&amp; mergeValue(B70)&amp;"."&amp; mergeValue(C70)&amp;"."&amp; mergeValue(D70)</f>
        <v>1.1.1.1</v>
      </c>
      <c r="M70" s="550" t="s">
        <v>22</v>
      </c>
      <c r="N70" s="648"/>
      <c r="O70" s="1283"/>
      <c r="P70" s="1284"/>
      <c r="Q70" s="1284"/>
      <c r="R70" s="1284"/>
      <c r="S70" s="1284"/>
      <c r="T70" s="1284"/>
      <c r="U70" s="1284"/>
      <c r="V70" s="1285"/>
      <c r="W70" s="632" t="s">
        <v>634</v>
      </c>
      <c r="X70" s="587"/>
      <c r="Y70" s="591"/>
      <c r="Z70" s="591" t="str">
        <f t="shared" si="2"/>
        <v xml:space="preserve">Источник тепловой энергии  </v>
      </c>
      <c r="AA70" s="591"/>
      <c r="AB70" s="591"/>
      <c r="AC70" s="591"/>
      <c r="AD70" s="587"/>
      <c r="AE70" s="587"/>
      <c r="AF70" s="587"/>
      <c r="AG70" s="587"/>
      <c r="AH70" s="587"/>
      <c r="AI70" s="587"/>
      <c r="AJ70" s="587"/>
    </row>
    <row r="71" spans="1:36" s="525" customFormat="1" ht="101.25">
      <c r="A71" s="1201"/>
      <c r="B71" s="1201"/>
      <c r="C71" s="1201"/>
      <c r="D71" s="1201"/>
      <c r="E71" s="1201">
        <v>1</v>
      </c>
      <c r="F71" s="887"/>
      <c r="G71" s="887"/>
      <c r="H71" s="885">
        <v>1</v>
      </c>
      <c r="I71" s="1201">
        <v>1</v>
      </c>
      <c r="J71" s="887"/>
      <c r="K71" s="892"/>
      <c r="L71" s="595" t="str">
        <f>mergeValue(A71) &amp;"."&amp; mergeValue(B71)&amp;"."&amp; mergeValue(C71)&amp;"."&amp; mergeValue(D71)&amp;"."&amp; mergeValue(E71)</f>
        <v>1.1.1.1.1</v>
      </c>
      <c r="M71" s="556" t="s">
        <v>9</v>
      </c>
      <c r="N71" s="648"/>
      <c r="O71" s="1204"/>
      <c r="P71" s="1205"/>
      <c r="Q71" s="1205"/>
      <c r="R71" s="1205"/>
      <c r="S71" s="1205"/>
      <c r="T71" s="1205"/>
      <c r="U71" s="1205"/>
      <c r="V71" s="1206"/>
      <c r="W71" s="632" t="s">
        <v>638</v>
      </c>
      <c r="X71" s="587"/>
      <c r="Y71" s="591"/>
      <c r="Z71" s="591" t="str">
        <f t="shared" si="2"/>
        <v>Схема подключения теплопотребляющей установки к коллектору источника тепловой энергии</v>
      </c>
      <c r="AA71" s="591"/>
      <c r="AB71" s="591"/>
      <c r="AC71" s="591"/>
      <c r="AD71" s="587"/>
      <c r="AE71" s="587"/>
      <c r="AF71" s="587"/>
      <c r="AG71" s="587"/>
      <c r="AH71" s="587"/>
      <c r="AI71" s="587"/>
      <c r="AJ71" s="587"/>
    </row>
    <row r="72" spans="1:36" s="525" customFormat="1" ht="90">
      <c r="A72" s="1201"/>
      <c r="B72" s="1201"/>
      <c r="C72" s="1201"/>
      <c r="D72" s="1201"/>
      <c r="E72" s="1201"/>
      <c r="F72" s="1201">
        <v>1</v>
      </c>
      <c r="G72" s="885"/>
      <c r="H72" s="885"/>
      <c r="I72" s="1201"/>
      <c r="J72" s="1201">
        <v>1</v>
      </c>
      <c r="K72" s="893"/>
      <c r="L72" s="595" t="str">
        <f>mergeValue(A72) &amp;"."&amp; mergeValue(B72)&amp;"."&amp; mergeValue(C72)&amp;"."&amp; mergeValue(D72)&amp;"."&amp; mergeValue(E72)&amp;"."&amp; mergeValue(F72)</f>
        <v>1.1.1.1.1.1</v>
      </c>
      <c r="M72" s="557" t="s">
        <v>10</v>
      </c>
      <c r="N72" s="648"/>
      <c r="O72" s="1204"/>
      <c r="P72" s="1205"/>
      <c r="Q72" s="1205"/>
      <c r="R72" s="1205"/>
      <c r="S72" s="1205"/>
      <c r="T72" s="1205"/>
      <c r="U72" s="1205"/>
      <c r="V72" s="1206"/>
      <c r="W72" s="632" t="s">
        <v>636</v>
      </c>
      <c r="X72" s="587"/>
      <c r="Y72" s="591"/>
      <c r="Z72" s="591" t="str">
        <f t="shared" si="2"/>
        <v>Группа потребителей</v>
      </c>
      <c r="AA72" s="591"/>
      <c r="AB72" s="591"/>
      <c r="AC72" s="591"/>
      <c r="AD72" s="587"/>
      <c r="AE72" s="587"/>
      <c r="AF72" s="587"/>
      <c r="AG72" s="587"/>
      <c r="AH72" s="587"/>
      <c r="AI72" s="587"/>
      <c r="AJ72" s="587"/>
    </row>
    <row r="73" spans="1:36" s="525" customFormat="1" ht="195.75" customHeight="1">
      <c r="A73" s="1201"/>
      <c r="B73" s="1201"/>
      <c r="C73" s="1201"/>
      <c r="D73" s="1201"/>
      <c r="E73" s="1201"/>
      <c r="F73" s="1201"/>
      <c r="G73" s="885">
        <v>1</v>
      </c>
      <c r="H73" s="885"/>
      <c r="I73" s="1201"/>
      <c r="J73" s="1201"/>
      <c r="K73" s="893">
        <v>1</v>
      </c>
      <c r="L73" s="595" t="str">
        <f>mergeValue(A73) &amp;"."&amp; mergeValue(B73)&amp;"."&amp; mergeValue(C73)&amp;"."&amp; mergeValue(D73)&amp;"."&amp; mergeValue(E73)&amp;"."&amp; mergeValue(F73)&amp;"."&amp; mergeValue(G73)</f>
        <v>1.1.1.1.1.1.1</v>
      </c>
      <c r="M73" s="1071"/>
      <c r="N73" s="648"/>
      <c r="O73" s="564"/>
      <c r="P73" s="564"/>
      <c r="Q73" s="1095"/>
      <c r="R73" s="1207"/>
      <c r="S73" s="1208" t="s">
        <v>84</v>
      </c>
      <c r="T73" s="1207"/>
      <c r="U73" s="1208" t="s">
        <v>84</v>
      </c>
      <c r="V73" s="564"/>
      <c r="W73" s="1200" t="s">
        <v>655</v>
      </c>
      <c r="X73" s="587" t="str">
        <f>strCheckDate(O74:V74)</f>
        <v/>
      </c>
      <c r="Y73" s="591"/>
      <c r="Z73" s="591" t="str">
        <f t="shared" si="2"/>
        <v/>
      </c>
      <c r="AA73" s="591"/>
      <c r="AB73" s="591"/>
      <c r="AC73" s="591"/>
      <c r="AD73" s="587"/>
      <c r="AE73" s="587"/>
      <c r="AF73" s="587"/>
      <c r="AG73" s="587"/>
      <c r="AH73" s="587"/>
      <c r="AI73" s="587"/>
      <c r="AJ73" s="587"/>
    </row>
    <row r="74" spans="1:36" s="525" customFormat="1" ht="14.25" hidden="1" customHeight="1">
      <c r="A74" s="1201"/>
      <c r="B74" s="1201"/>
      <c r="C74" s="1201"/>
      <c r="D74" s="1201"/>
      <c r="E74" s="1201"/>
      <c r="F74" s="1201"/>
      <c r="G74" s="885"/>
      <c r="H74" s="885"/>
      <c r="I74" s="1201"/>
      <c r="J74" s="1201"/>
      <c r="K74" s="893"/>
      <c r="L74" s="602"/>
      <c r="M74" s="648"/>
      <c r="N74" s="648"/>
      <c r="O74" s="564"/>
      <c r="P74" s="564"/>
      <c r="Q74" s="586" t="str">
        <f>R73 &amp; "-" &amp; T73</f>
        <v>-</v>
      </c>
      <c r="R74" s="1207"/>
      <c r="S74" s="1208"/>
      <c r="T74" s="1207"/>
      <c r="U74" s="1208"/>
      <c r="V74" s="564"/>
      <c r="W74" s="1200"/>
      <c r="X74" s="587"/>
      <c r="Y74" s="591"/>
      <c r="Z74" s="591" t="str">
        <f t="shared" si="2"/>
        <v/>
      </c>
      <c r="AA74" s="591"/>
      <c r="AB74" s="591"/>
      <c r="AC74" s="591"/>
      <c r="AD74" s="587"/>
      <c r="AE74" s="587"/>
      <c r="AF74" s="587"/>
      <c r="AG74" s="587"/>
      <c r="AH74" s="587"/>
      <c r="AI74" s="587"/>
      <c r="AJ74" s="587"/>
    </row>
    <row r="75" spans="1:36" s="525" customFormat="1" ht="15" customHeight="1">
      <c r="A75" s="1201"/>
      <c r="B75" s="1201"/>
      <c r="C75" s="1201"/>
      <c r="D75" s="1201"/>
      <c r="E75" s="1201"/>
      <c r="F75" s="1201"/>
      <c r="G75" s="887"/>
      <c r="H75" s="885"/>
      <c r="I75" s="1201"/>
      <c r="J75" s="1201"/>
      <c r="K75" s="892"/>
      <c r="L75" s="540"/>
      <c r="M75" s="559" t="s">
        <v>25</v>
      </c>
      <c r="N75" s="566"/>
      <c r="O75" s="566"/>
      <c r="P75" s="566"/>
      <c r="Q75" s="566"/>
      <c r="R75" s="566"/>
      <c r="S75" s="566"/>
      <c r="T75" s="566"/>
      <c r="U75" s="566"/>
      <c r="V75" s="562"/>
      <c r="W75" s="1200"/>
      <c r="X75" s="587"/>
      <c r="Y75" s="591"/>
      <c r="Z75" s="591" t="str">
        <f t="shared" si="2"/>
        <v>Добавить вид теплоносителя (параметры теплоносителя)</v>
      </c>
      <c r="AA75" s="591"/>
      <c r="AB75" s="591"/>
      <c r="AC75" s="591"/>
      <c r="AD75" s="587"/>
      <c r="AE75" s="587"/>
      <c r="AF75" s="587"/>
      <c r="AG75" s="587"/>
      <c r="AH75" s="587"/>
      <c r="AI75" s="587"/>
      <c r="AJ75" s="587"/>
    </row>
    <row r="76" spans="1:36" s="525" customFormat="1" ht="15" customHeight="1">
      <c r="A76" s="1201"/>
      <c r="B76" s="1201"/>
      <c r="C76" s="1201"/>
      <c r="D76" s="1201"/>
      <c r="E76" s="1201"/>
      <c r="F76" s="887"/>
      <c r="G76" s="887"/>
      <c r="H76" s="885"/>
      <c r="I76" s="1201"/>
      <c r="J76" s="887"/>
      <c r="K76" s="892"/>
      <c r="L76" s="540"/>
      <c r="M76" s="558" t="s">
        <v>11</v>
      </c>
      <c r="N76" s="566"/>
      <c r="O76" s="566"/>
      <c r="P76" s="566"/>
      <c r="Q76" s="566"/>
      <c r="R76" s="566"/>
      <c r="S76" s="566"/>
      <c r="T76" s="566"/>
      <c r="U76" s="565"/>
      <c r="V76" s="566"/>
      <c r="W76" s="667"/>
      <c r="X76" s="587"/>
      <c r="Y76" s="591"/>
      <c r="Z76" s="591" t="str">
        <f t="shared" si="2"/>
        <v>Добавить группу потребителей</v>
      </c>
      <c r="AA76" s="591"/>
      <c r="AB76" s="591"/>
      <c r="AC76" s="591"/>
      <c r="AD76" s="587"/>
      <c r="AE76" s="587"/>
      <c r="AF76" s="587"/>
      <c r="AG76" s="587"/>
      <c r="AH76" s="587"/>
      <c r="AI76" s="587"/>
      <c r="AJ76" s="587"/>
    </row>
    <row r="77" spans="1:36" s="525" customFormat="1" ht="15" customHeight="1">
      <c r="A77" s="1201"/>
      <c r="B77" s="1201"/>
      <c r="C77" s="1201"/>
      <c r="D77" s="1201"/>
      <c r="E77" s="891"/>
      <c r="F77" s="887"/>
      <c r="G77" s="887"/>
      <c r="H77" s="887"/>
      <c r="I77" s="883"/>
      <c r="J77" s="880"/>
      <c r="K77" s="890"/>
      <c r="L77" s="540"/>
      <c r="M77" s="553" t="s">
        <v>12</v>
      </c>
      <c r="N77" s="566"/>
      <c r="O77" s="566"/>
      <c r="P77" s="566"/>
      <c r="Q77" s="566"/>
      <c r="R77" s="566"/>
      <c r="S77" s="566"/>
      <c r="T77" s="566"/>
      <c r="U77" s="565"/>
      <c r="V77" s="566"/>
      <c r="W77" s="667"/>
      <c r="X77" s="587"/>
      <c r="Y77" s="591"/>
      <c r="Z77" s="591" t="str">
        <f t="shared" si="2"/>
        <v>Добавить схему подключения</v>
      </c>
      <c r="AA77" s="591"/>
      <c r="AB77" s="591"/>
      <c r="AC77" s="591"/>
      <c r="AD77" s="587"/>
      <c r="AE77" s="587"/>
      <c r="AF77" s="587"/>
      <c r="AG77" s="587"/>
      <c r="AH77" s="587"/>
      <c r="AI77" s="587"/>
      <c r="AJ77" s="587"/>
    </row>
    <row r="78" spans="1:36" s="525" customFormat="1" ht="15" customHeight="1">
      <c r="A78" s="1201"/>
      <c r="B78" s="1201"/>
      <c r="C78" s="1201"/>
      <c r="D78" s="891"/>
      <c r="E78" s="891"/>
      <c r="F78" s="887"/>
      <c r="G78" s="887"/>
      <c r="H78" s="887"/>
      <c r="I78" s="883"/>
      <c r="J78" s="880"/>
      <c r="K78" s="890"/>
      <c r="L78" s="540"/>
      <c r="M78" s="552" t="s">
        <v>17</v>
      </c>
      <c r="N78" s="566"/>
      <c r="O78" s="566"/>
      <c r="P78" s="566"/>
      <c r="Q78" s="566"/>
      <c r="R78" s="566"/>
      <c r="S78" s="566"/>
      <c r="T78" s="566"/>
      <c r="U78" s="565"/>
      <c r="V78" s="566"/>
      <c r="W78" s="667"/>
      <c r="X78" s="587"/>
      <c r="Y78" s="591"/>
      <c r="Z78" s="591" t="str">
        <f t="shared" si="2"/>
        <v>Добавить источник тепловой энергии</v>
      </c>
      <c r="AA78" s="591"/>
      <c r="AB78" s="591"/>
      <c r="AC78" s="591"/>
      <c r="AD78" s="587"/>
      <c r="AE78" s="587"/>
      <c r="AF78" s="587"/>
      <c r="AG78" s="587"/>
      <c r="AH78" s="587"/>
      <c r="AI78" s="587"/>
      <c r="AJ78" s="587"/>
    </row>
    <row r="79" spans="1:36" s="525" customFormat="1" ht="15" customHeight="1">
      <c r="A79" s="1201"/>
      <c r="B79" s="1201"/>
      <c r="C79" s="891"/>
      <c r="D79" s="891"/>
      <c r="E79" s="891"/>
      <c r="F79" s="891"/>
      <c r="G79" s="896"/>
      <c r="H79" s="883"/>
      <c r="I79" s="894"/>
      <c r="J79" s="880"/>
      <c r="K79" s="895"/>
      <c r="L79" s="540"/>
      <c r="M79" s="551" t="s">
        <v>18</v>
      </c>
      <c r="N79" s="566"/>
      <c r="O79" s="566"/>
      <c r="P79" s="566"/>
      <c r="Q79" s="566"/>
      <c r="R79" s="566"/>
      <c r="S79" s="566"/>
      <c r="T79" s="566"/>
      <c r="U79" s="565"/>
      <c r="V79" s="566"/>
      <c r="W79" s="667"/>
      <c r="X79" s="587"/>
      <c r="Y79" s="591"/>
      <c r="Z79" s="591" t="str">
        <f t="shared" si="2"/>
        <v>Добавить наименование системы теплоснабжения</v>
      </c>
      <c r="AA79" s="591"/>
      <c r="AB79" s="591"/>
      <c r="AC79" s="591"/>
      <c r="AD79" s="587"/>
      <c r="AE79" s="587"/>
      <c r="AF79" s="587"/>
      <c r="AG79" s="587"/>
      <c r="AH79" s="587"/>
      <c r="AI79" s="587"/>
      <c r="AJ79" s="587"/>
    </row>
    <row r="80" spans="1:36" s="525" customFormat="1" ht="15" customHeight="1">
      <c r="A80" s="1201"/>
      <c r="B80" s="891"/>
      <c r="C80" s="891"/>
      <c r="D80" s="891"/>
      <c r="E80" s="891"/>
      <c r="F80" s="891"/>
      <c r="G80" s="896"/>
      <c r="H80" s="883"/>
      <c r="I80" s="883"/>
      <c r="J80" s="880"/>
      <c r="K80" s="890"/>
      <c r="L80" s="540"/>
      <c r="M80" s="560" t="s">
        <v>19</v>
      </c>
      <c r="N80" s="566"/>
      <c r="O80" s="566"/>
      <c r="P80" s="566"/>
      <c r="Q80" s="566"/>
      <c r="R80" s="566"/>
      <c r="S80" s="566"/>
      <c r="T80" s="566"/>
      <c r="U80" s="565"/>
      <c r="V80" s="566"/>
      <c r="W80" s="667"/>
      <c r="X80" s="587"/>
      <c r="Y80" s="591"/>
      <c r="Z80" s="591" t="str">
        <f t="shared" si="2"/>
        <v>Добавить территорию действия тарифа</v>
      </c>
      <c r="AA80" s="591"/>
      <c r="AB80" s="591"/>
      <c r="AC80" s="591"/>
      <c r="AD80" s="587"/>
      <c r="AE80" s="587"/>
      <c r="AF80" s="587"/>
      <c r="AG80" s="587"/>
      <c r="AH80" s="587"/>
      <c r="AI80" s="587"/>
      <c r="AJ80" s="587"/>
    </row>
    <row r="81" spans="1:36" s="524" customFormat="1" ht="15" customHeight="1">
      <c r="A81" s="879"/>
      <c r="B81" s="879"/>
      <c r="C81" s="879"/>
      <c r="D81" s="879"/>
      <c r="E81" s="879"/>
      <c r="F81" s="879"/>
      <c r="G81" s="879"/>
      <c r="H81" s="879"/>
      <c r="I81" s="879"/>
      <c r="J81" s="879"/>
      <c r="K81" s="879"/>
      <c r="L81" s="494"/>
      <c r="M81" s="567" t="s">
        <v>309</v>
      </c>
      <c r="N81" s="566"/>
      <c r="O81" s="566"/>
      <c r="P81" s="566"/>
      <c r="Q81" s="566"/>
      <c r="R81" s="566"/>
      <c r="S81" s="566"/>
      <c r="T81" s="566"/>
      <c r="U81" s="565"/>
      <c r="V81" s="767"/>
      <c r="W81" s="767"/>
      <c r="X81" s="767"/>
      <c r="Y81" s="767"/>
      <c r="Z81" s="767"/>
      <c r="AA81" s="767"/>
      <c r="AB81" s="766"/>
      <c r="AC81" s="767"/>
      <c r="AD81" s="667"/>
      <c r="AE81" s="589"/>
      <c r="AF81" s="589"/>
      <c r="AG81" s="589"/>
      <c r="AH81" s="589"/>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5" customFormat="1" ht="22.5">
      <c r="A85" s="1201">
        <v>1</v>
      </c>
      <c r="B85" s="921"/>
      <c r="C85" s="921"/>
      <c r="D85" s="921"/>
      <c r="E85" s="922"/>
      <c r="F85" s="923"/>
      <c r="G85" s="921"/>
      <c r="H85" s="921"/>
      <c r="I85" s="924"/>
      <c r="J85" s="919"/>
      <c r="K85" s="928">
        <v>1</v>
      </c>
      <c r="L85" s="595">
        <f>mergeValue(A85)</f>
        <v>1</v>
      </c>
      <c r="M85" s="643" t="s">
        <v>20</v>
      </c>
      <c r="N85" s="582"/>
      <c r="O85" s="1297"/>
      <c r="P85" s="1298"/>
      <c r="Q85" s="1298"/>
      <c r="R85" s="1298"/>
      <c r="S85" s="1298"/>
      <c r="T85" s="1298"/>
      <c r="U85" s="1298"/>
      <c r="V85" s="1299"/>
      <c r="W85" s="632" t="s">
        <v>658</v>
      </c>
      <c r="X85" s="587"/>
      <c r="Y85" s="587"/>
      <c r="Z85" s="587"/>
      <c r="AA85" s="587"/>
      <c r="AB85" s="587"/>
      <c r="AC85" s="587"/>
      <c r="AD85" s="587"/>
      <c r="AE85" s="587"/>
      <c r="AF85" s="587"/>
      <c r="AG85" s="587"/>
      <c r="AH85" s="587"/>
      <c r="AI85" s="587"/>
    </row>
    <row r="86" spans="1:36" s="525" customFormat="1" ht="22.5">
      <c r="A86" s="1201"/>
      <c r="B86" s="1201">
        <v>1</v>
      </c>
      <c r="C86" s="921"/>
      <c r="D86" s="921"/>
      <c r="E86" s="923"/>
      <c r="F86" s="923"/>
      <c r="G86" s="921"/>
      <c r="H86" s="921"/>
      <c r="I86" s="918"/>
      <c r="J86" s="917"/>
      <c r="K86" s="928">
        <v>1</v>
      </c>
      <c r="L86" s="595" t="str">
        <f>mergeValue(A86) &amp;"."&amp; mergeValue(B86)</f>
        <v>1.1</v>
      </c>
      <c r="M86" s="548" t="s">
        <v>16</v>
      </c>
      <c r="N86" s="582"/>
      <c r="O86" s="1297"/>
      <c r="P86" s="1298"/>
      <c r="Q86" s="1298"/>
      <c r="R86" s="1298"/>
      <c r="S86" s="1298"/>
      <c r="T86" s="1298"/>
      <c r="U86" s="1298"/>
      <c r="V86" s="1299"/>
      <c r="W86" s="632" t="s">
        <v>477</v>
      </c>
      <c r="X86" s="587"/>
      <c r="Y86" s="587"/>
      <c r="Z86" s="587"/>
      <c r="AA86" s="587"/>
      <c r="AB86" s="587"/>
      <c r="AC86" s="587"/>
      <c r="AD86" s="587"/>
      <c r="AE86" s="587"/>
      <c r="AF86" s="587"/>
      <c r="AG86" s="587"/>
      <c r="AH86" s="587"/>
      <c r="AI86" s="587"/>
    </row>
    <row r="87" spans="1:36" s="525" customFormat="1" ht="22.5">
      <c r="A87" s="1201"/>
      <c r="B87" s="1201"/>
      <c r="C87" s="1201">
        <v>1</v>
      </c>
      <c r="D87" s="921"/>
      <c r="E87" s="923"/>
      <c r="F87" s="923"/>
      <c r="G87" s="921"/>
      <c r="H87" s="921"/>
      <c r="I87" s="925"/>
      <c r="J87" s="917"/>
      <c r="K87" s="928">
        <v>1</v>
      </c>
      <c r="L87" s="595" t="str">
        <f>mergeValue(A87) &amp;"."&amp; mergeValue(B87)&amp;"."&amp; mergeValue(C87)</f>
        <v>1.1.1</v>
      </c>
      <c r="M87" s="549" t="s">
        <v>7</v>
      </c>
      <c r="N87" s="582"/>
      <c r="O87" s="1297"/>
      <c r="P87" s="1298"/>
      <c r="Q87" s="1298"/>
      <c r="R87" s="1298"/>
      <c r="S87" s="1298"/>
      <c r="T87" s="1298"/>
      <c r="U87" s="1298"/>
      <c r="V87" s="1299"/>
      <c r="W87" s="632" t="s">
        <v>633</v>
      </c>
      <c r="X87" s="587"/>
      <c r="Y87" s="587"/>
      <c r="Z87" s="587"/>
      <c r="AA87" s="587"/>
      <c r="AB87" s="587"/>
      <c r="AC87" s="587"/>
      <c r="AD87" s="587"/>
      <c r="AE87" s="587"/>
      <c r="AF87" s="587"/>
      <c r="AG87" s="587"/>
      <c r="AH87" s="587"/>
      <c r="AI87" s="587"/>
    </row>
    <row r="88" spans="1:36" s="525" customFormat="1" ht="22.5">
      <c r="A88" s="1201"/>
      <c r="B88" s="1201"/>
      <c r="C88" s="1201"/>
      <c r="D88" s="1201">
        <v>1</v>
      </c>
      <c r="E88" s="923"/>
      <c r="F88" s="923"/>
      <c r="G88" s="921"/>
      <c r="H88" s="921"/>
      <c r="I88" s="1201">
        <v>1</v>
      </c>
      <c r="J88" s="917"/>
      <c r="K88" s="928">
        <v>1</v>
      </c>
      <c r="L88" s="595" t="str">
        <f>mergeValue(A88) &amp;"."&amp; mergeValue(B88)&amp;"."&amp; mergeValue(C88)&amp;"."&amp; mergeValue(D88)</f>
        <v>1.1.1.1</v>
      </c>
      <c r="M88" s="550" t="s">
        <v>22</v>
      </c>
      <c r="N88" s="582"/>
      <c r="O88" s="1297"/>
      <c r="P88" s="1298"/>
      <c r="Q88" s="1298"/>
      <c r="R88" s="1298"/>
      <c r="S88" s="1298"/>
      <c r="T88" s="1298"/>
      <c r="U88" s="1298"/>
      <c r="V88" s="1299"/>
      <c r="W88" s="632" t="s">
        <v>634</v>
      </c>
      <c r="X88" s="587"/>
      <c r="Y88" s="587"/>
      <c r="Z88" s="587"/>
      <c r="AA88" s="587"/>
      <c r="AB88" s="587"/>
      <c r="AC88" s="587"/>
      <c r="AD88" s="587"/>
      <c r="AE88" s="587"/>
      <c r="AF88" s="587"/>
      <c r="AG88" s="587"/>
      <c r="AH88" s="587"/>
      <c r="AI88" s="587"/>
    </row>
    <row r="89" spans="1:36" s="525" customFormat="1" ht="11.25" hidden="1" customHeight="1">
      <c r="A89" s="1201"/>
      <c r="B89" s="1201"/>
      <c r="C89" s="1201"/>
      <c r="D89" s="1201"/>
      <c r="E89" s="1201">
        <v>1</v>
      </c>
      <c r="F89" s="923"/>
      <c r="G89" s="921"/>
      <c r="H89" s="921"/>
      <c r="I89" s="1201"/>
      <c r="J89" s="923"/>
      <c r="K89" s="928">
        <v>1</v>
      </c>
      <c r="L89" s="595"/>
      <c r="M89" s="556"/>
      <c r="N89" s="583"/>
      <c r="O89" s="1301"/>
      <c r="P89" s="1320"/>
      <c r="Q89" s="1320"/>
      <c r="R89" s="1320"/>
      <c r="S89" s="1320"/>
      <c r="T89" s="1320"/>
      <c r="U89" s="1320"/>
      <c r="V89" s="1321"/>
      <c r="W89" s="561"/>
      <c r="X89" s="587"/>
      <c r="Y89" s="587"/>
      <c r="Z89" s="587"/>
      <c r="AA89" s="587"/>
      <c r="AB89" s="587"/>
      <c r="AC89" s="587"/>
      <c r="AD89" s="587"/>
      <c r="AE89" s="587"/>
      <c r="AF89" s="587"/>
      <c r="AG89" s="587"/>
      <c r="AH89" s="587"/>
      <c r="AI89" s="587"/>
    </row>
    <row r="90" spans="1:36" s="525" customFormat="1" ht="90">
      <c r="A90" s="1201"/>
      <c r="B90" s="1201"/>
      <c r="C90" s="1201"/>
      <c r="D90" s="1201"/>
      <c r="E90" s="1201"/>
      <c r="F90" s="1201">
        <v>1</v>
      </c>
      <c r="G90" s="921"/>
      <c r="H90" s="921"/>
      <c r="I90" s="1201"/>
      <c r="J90" s="1245"/>
      <c r="K90" s="928">
        <v>1</v>
      </c>
      <c r="L90" s="595" t="str">
        <f>mergeValue(A90) &amp;"."&amp; mergeValue(B90)&amp;"."&amp; mergeValue(C90)&amp;"."&amp; mergeValue(D90)&amp;"."&amp;  mergeValue(F90)</f>
        <v>1.1.1.1.1</v>
      </c>
      <c r="M90" s="556" t="s">
        <v>10</v>
      </c>
      <c r="N90" s="583"/>
      <c r="O90" s="1204"/>
      <c r="P90" s="1205"/>
      <c r="Q90" s="1205"/>
      <c r="R90" s="1205"/>
      <c r="S90" s="1205"/>
      <c r="T90" s="1205"/>
      <c r="U90" s="1205"/>
      <c r="V90" s="1206"/>
      <c r="W90" s="632" t="s">
        <v>635</v>
      </c>
      <c r="X90" s="587"/>
      <c r="Y90" s="591" t="str">
        <f>strCheckUnique(Z90:Z93)</f>
        <v/>
      </c>
      <c r="Z90" s="587"/>
      <c r="AA90" s="591"/>
      <c r="AB90" s="587"/>
      <c r="AC90" s="587"/>
      <c r="AD90" s="587"/>
      <c r="AE90" s="587"/>
      <c r="AF90" s="587"/>
      <c r="AG90" s="587"/>
      <c r="AH90" s="587"/>
      <c r="AI90" s="587"/>
    </row>
    <row r="91" spans="1:36" s="525" customFormat="1" ht="192" customHeight="1">
      <c r="A91" s="1201"/>
      <c r="B91" s="1201"/>
      <c r="C91" s="1201"/>
      <c r="D91" s="1201"/>
      <c r="E91" s="1201"/>
      <c r="F91" s="1201"/>
      <c r="G91" s="921">
        <v>1</v>
      </c>
      <c r="H91" s="921"/>
      <c r="I91" s="1201"/>
      <c r="J91" s="1245"/>
      <c r="K91" s="920"/>
      <c r="L91" s="595" t="str">
        <f>mergeValue(A91) &amp;"."&amp; mergeValue(B91)&amp;"."&amp; mergeValue(C91)&amp;"."&amp; mergeValue(D91)&amp;"."&amp;  mergeValue(F91)&amp;"."&amp;  mergeValue(G91)</f>
        <v>1.1.1.1.1.1</v>
      </c>
      <c r="M91" s="1071"/>
      <c r="N91" s="588"/>
      <c r="O91" s="564"/>
      <c r="P91" s="564"/>
      <c r="Q91" s="564"/>
      <c r="R91" s="1243"/>
      <c r="S91" s="1208" t="s">
        <v>84</v>
      </c>
      <c r="T91" s="1243"/>
      <c r="U91" s="1208" t="s">
        <v>84</v>
      </c>
      <c r="V91" s="539"/>
      <c r="W91" s="1200" t="s">
        <v>659</v>
      </c>
      <c r="X91" s="587" t="str">
        <f>strCheckDate(O92:V92)</f>
        <v/>
      </c>
      <c r="Y91" s="591"/>
      <c r="Z91" s="591" t="str">
        <f>IF(M91="","",M91 )</f>
        <v/>
      </c>
      <c r="AA91" s="591"/>
      <c r="AB91" s="591"/>
      <c r="AC91" s="591"/>
      <c r="AD91" s="587"/>
      <c r="AE91" s="587"/>
      <c r="AF91" s="587"/>
      <c r="AG91" s="587"/>
      <c r="AH91" s="587"/>
      <c r="AI91" s="587"/>
    </row>
    <row r="92" spans="1:36" s="525" customFormat="1" ht="11.25" hidden="1" customHeight="1">
      <c r="A92" s="1201"/>
      <c r="B92" s="1201"/>
      <c r="C92" s="1201"/>
      <c r="D92" s="1201"/>
      <c r="E92" s="1201"/>
      <c r="F92" s="1201"/>
      <c r="G92" s="921"/>
      <c r="H92" s="921"/>
      <c r="I92" s="1201"/>
      <c r="J92" s="1245"/>
      <c r="K92" s="928">
        <v>1</v>
      </c>
      <c r="L92" s="602"/>
      <c r="M92" s="648"/>
      <c r="N92" s="588"/>
      <c r="O92" s="564"/>
      <c r="P92" s="564"/>
      <c r="Q92" s="586" t="str">
        <f>R91 &amp; "-" &amp; T91</f>
        <v>-</v>
      </c>
      <c r="R92" s="1243"/>
      <c r="S92" s="1208"/>
      <c r="T92" s="1243"/>
      <c r="U92" s="1208"/>
      <c r="V92" s="539"/>
      <c r="W92" s="1200"/>
      <c r="X92" s="587"/>
      <c r="Y92" s="591"/>
      <c r="Z92" s="591"/>
      <c r="AA92" s="591"/>
      <c r="AB92" s="591"/>
      <c r="AC92" s="591"/>
      <c r="AD92" s="587"/>
      <c r="AE92" s="587"/>
      <c r="AF92" s="587"/>
      <c r="AG92" s="587"/>
      <c r="AH92" s="587"/>
      <c r="AI92" s="587"/>
    </row>
    <row r="93" spans="1:36" s="524" customFormat="1" ht="15" customHeight="1">
      <c r="A93" s="1201"/>
      <c r="B93" s="1201"/>
      <c r="C93" s="1201"/>
      <c r="D93" s="1201"/>
      <c r="E93" s="1201"/>
      <c r="F93" s="1201"/>
      <c r="G93" s="921"/>
      <c r="H93" s="921"/>
      <c r="I93" s="1201"/>
      <c r="J93" s="1245"/>
      <c r="K93" s="928">
        <v>1</v>
      </c>
      <c r="L93" s="540"/>
      <c r="M93" s="558" t="s">
        <v>25</v>
      </c>
      <c r="N93" s="553"/>
      <c r="O93" s="547"/>
      <c r="P93" s="547"/>
      <c r="Q93" s="547"/>
      <c r="R93" s="575"/>
      <c r="S93" s="566"/>
      <c r="T93" s="565"/>
      <c r="U93" s="553"/>
      <c r="V93" s="562"/>
      <c r="W93" s="1200"/>
      <c r="X93" s="589"/>
      <c r="Y93" s="589"/>
      <c r="Z93" s="589"/>
      <c r="AA93" s="589"/>
      <c r="AB93" s="589"/>
      <c r="AC93" s="589"/>
      <c r="AD93" s="589"/>
      <c r="AE93" s="589"/>
      <c r="AF93" s="589"/>
      <c r="AG93" s="589"/>
      <c r="AH93" s="589"/>
      <c r="AI93" s="589"/>
    </row>
    <row r="94" spans="1:36" s="524" customFormat="1" ht="15" customHeight="1">
      <c r="A94" s="1201"/>
      <c r="B94" s="1201"/>
      <c r="C94" s="1201"/>
      <c r="D94" s="1201"/>
      <c r="E94" s="1201"/>
      <c r="F94" s="923"/>
      <c r="G94" s="923"/>
      <c r="H94" s="921"/>
      <c r="I94" s="1201"/>
      <c r="J94" s="923"/>
      <c r="K94" s="927"/>
      <c r="L94" s="540"/>
      <c r="M94" s="553" t="s">
        <v>11</v>
      </c>
      <c r="N94" s="558"/>
      <c r="O94" s="558"/>
      <c r="P94" s="558"/>
      <c r="Q94" s="558"/>
      <c r="R94" s="558"/>
      <c r="S94" s="558"/>
      <c r="T94" s="558"/>
      <c r="U94" s="558"/>
      <c r="V94" s="558"/>
      <c r="W94" s="562"/>
      <c r="X94" s="589"/>
      <c r="Y94" s="589"/>
      <c r="Z94" s="589"/>
      <c r="AA94" s="589"/>
      <c r="AB94" s="589"/>
      <c r="AC94" s="589"/>
      <c r="AD94" s="589"/>
      <c r="AE94" s="589"/>
      <c r="AF94" s="589"/>
      <c r="AG94" s="589"/>
      <c r="AH94" s="589"/>
      <c r="AI94" s="589"/>
      <c r="AJ94" s="589"/>
    </row>
    <row r="95" spans="1:36" s="524" customFormat="1" ht="15" hidden="1" customHeight="1">
      <c r="A95" s="1201"/>
      <c r="B95" s="1201"/>
      <c r="C95" s="1201"/>
      <c r="D95" s="1201"/>
      <c r="E95" s="923"/>
      <c r="F95" s="923"/>
      <c r="G95" s="923"/>
      <c r="H95" s="921"/>
      <c r="I95" s="1201"/>
      <c r="J95" s="923"/>
      <c r="K95" s="927"/>
      <c r="L95" s="540"/>
      <c r="M95" s="553"/>
      <c r="N95" s="558"/>
      <c r="O95" s="558"/>
      <c r="P95" s="558"/>
      <c r="Q95" s="558"/>
      <c r="R95" s="558"/>
      <c r="S95" s="558"/>
      <c r="T95" s="558"/>
      <c r="U95" s="558"/>
      <c r="V95" s="558"/>
      <c r="W95" s="562"/>
      <c r="X95" s="589"/>
      <c r="Y95" s="589"/>
      <c r="Z95" s="589"/>
      <c r="AA95" s="589"/>
      <c r="AB95" s="589"/>
      <c r="AC95" s="589"/>
      <c r="AD95" s="589"/>
      <c r="AE95" s="589"/>
      <c r="AF95" s="589"/>
      <c r="AG95" s="589"/>
      <c r="AH95" s="589"/>
      <c r="AI95" s="589"/>
      <c r="AJ95" s="589"/>
    </row>
    <row r="96" spans="1:36" s="524" customFormat="1" ht="15" customHeight="1">
      <c r="A96" s="1201"/>
      <c r="B96" s="1201"/>
      <c r="C96" s="1201"/>
      <c r="D96" s="926"/>
      <c r="E96" s="926"/>
      <c r="F96" s="923"/>
      <c r="G96" s="921"/>
      <c r="H96" s="921"/>
      <c r="I96" s="919"/>
      <c r="J96" s="916"/>
      <c r="K96" s="928">
        <v>1</v>
      </c>
      <c r="L96" s="540"/>
      <c r="M96" s="552" t="s">
        <v>17</v>
      </c>
      <c r="N96" s="551"/>
      <c r="O96" s="547"/>
      <c r="P96" s="547"/>
      <c r="Q96" s="547"/>
      <c r="R96" s="575"/>
      <c r="S96" s="566"/>
      <c r="T96" s="565"/>
      <c r="U96" s="551"/>
      <c r="V96" s="566"/>
      <c r="W96" s="562"/>
      <c r="X96" s="589"/>
      <c r="Y96" s="589"/>
      <c r="Z96" s="589"/>
      <c r="AA96" s="589"/>
      <c r="AB96" s="589"/>
      <c r="AC96" s="589"/>
      <c r="AD96" s="589"/>
      <c r="AE96" s="589"/>
      <c r="AF96" s="589"/>
      <c r="AG96" s="589"/>
      <c r="AH96" s="589"/>
      <c r="AI96" s="589"/>
    </row>
    <row r="97" spans="1:40" s="524" customFormat="1" ht="15" customHeight="1">
      <c r="A97" s="1201"/>
      <c r="B97" s="1201"/>
      <c r="C97" s="926"/>
      <c r="D97" s="926"/>
      <c r="E97" s="926"/>
      <c r="F97" s="926"/>
      <c r="G97" s="921"/>
      <c r="H97" s="921"/>
      <c r="I97" s="929"/>
      <c r="J97" s="916"/>
      <c r="K97" s="928">
        <v>1</v>
      </c>
      <c r="L97" s="540"/>
      <c r="M97" s="551" t="s">
        <v>18</v>
      </c>
      <c r="N97" s="551"/>
      <c r="O97" s="547"/>
      <c r="P97" s="547"/>
      <c r="Q97" s="547"/>
      <c r="R97" s="575"/>
      <c r="S97" s="566"/>
      <c r="T97" s="565"/>
      <c r="U97" s="551"/>
      <c r="V97" s="566"/>
      <c r="W97" s="562"/>
      <c r="X97" s="589"/>
      <c r="Y97" s="589"/>
      <c r="Z97" s="589"/>
      <c r="AA97" s="589"/>
      <c r="AB97" s="589"/>
      <c r="AC97" s="589"/>
      <c r="AD97" s="589"/>
      <c r="AE97" s="589"/>
      <c r="AF97" s="589"/>
      <c r="AG97" s="589"/>
      <c r="AH97" s="589"/>
      <c r="AI97" s="589"/>
    </row>
    <row r="98" spans="1:40" s="524" customFormat="1" ht="15" customHeight="1">
      <c r="A98" s="1201"/>
      <c r="B98" s="926"/>
      <c r="C98" s="926"/>
      <c r="D98" s="926"/>
      <c r="E98" s="926"/>
      <c r="F98" s="926"/>
      <c r="G98" s="921"/>
      <c r="H98" s="921"/>
      <c r="I98" s="919"/>
      <c r="J98" s="916"/>
      <c r="K98" s="928">
        <v>1</v>
      </c>
      <c r="L98" s="540"/>
      <c r="M98" s="560" t="s">
        <v>19</v>
      </c>
      <c r="N98" s="551"/>
      <c r="O98" s="547"/>
      <c r="P98" s="547"/>
      <c r="Q98" s="547"/>
      <c r="R98" s="575"/>
      <c r="S98" s="566"/>
      <c r="T98" s="565"/>
      <c r="U98" s="551"/>
      <c r="V98" s="566"/>
      <c r="W98" s="562"/>
      <c r="X98" s="589"/>
      <c r="Y98" s="589"/>
      <c r="Z98" s="589"/>
      <c r="AA98" s="589"/>
      <c r="AB98" s="589"/>
      <c r="AC98" s="589"/>
      <c r="AD98" s="589"/>
      <c r="AE98" s="589"/>
      <c r="AF98" s="589"/>
      <c r="AG98" s="589"/>
      <c r="AH98" s="589"/>
      <c r="AI98" s="589"/>
    </row>
    <row r="99" spans="1:40" s="524" customFormat="1" ht="15" customHeight="1">
      <c r="A99" s="915"/>
      <c r="B99" s="915"/>
      <c r="C99" s="915"/>
      <c r="D99" s="915"/>
      <c r="E99" s="915"/>
      <c r="F99" s="915"/>
      <c r="G99" s="915"/>
      <c r="H99" s="915"/>
      <c r="I99" s="915"/>
      <c r="J99" s="915"/>
      <c r="K99" s="915"/>
      <c r="L99" s="494"/>
      <c r="M99" s="567" t="s">
        <v>309</v>
      </c>
      <c r="N99" s="551"/>
      <c r="O99" s="547"/>
      <c r="P99" s="547"/>
      <c r="Q99" s="547"/>
      <c r="R99" s="575"/>
      <c r="S99" s="566"/>
      <c r="T99" s="565"/>
      <c r="U99" s="551"/>
      <c r="V99" s="566"/>
      <c r="W99" s="562"/>
      <c r="X99" s="589"/>
      <c r="Y99" s="589"/>
      <c r="Z99" s="589"/>
      <c r="AA99" s="589"/>
      <c r="AB99" s="589"/>
      <c r="AC99" s="589"/>
      <c r="AD99" s="589"/>
      <c r="AE99" s="589"/>
      <c r="AF99" s="589"/>
      <c r="AG99" s="589"/>
      <c r="AH99" s="589"/>
      <c r="AI99" s="589"/>
    </row>
    <row r="100" spans="1:40" s="599" customFormat="1" ht="15" customHeight="1">
      <c r="A100" s="598"/>
      <c r="B100" s="598"/>
      <c r="C100" s="598"/>
      <c r="D100" s="598"/>
      <c r="E100" s="598"/>
      <c r="F100" s="598"/>
      <c r="G100" s="597"/>
      <c r="H100" s="598"/>
      <c r="I100" s="683"/>
      <c r="J100" s="684"/>
      <c r="L100" s="600"/>
      <c r="M100" s="678"/>
      <c r="N100" s="679"/>
      <c r="O100" s="680"/>
      <c r="P100" s="680"/>
      <c r="Q100" s="680"/>
      <c r="R100" s="681"/>
      <c r="S100" s="555"/>
      <c r="T100" s="682"/>
      <c r="U100" s="679"/>
      <c r="V100" s="555"/>
      <c r="W100" s="555"/>
      <c r="X100" s="598"/>
      <c r="Y100" s="598"/>
      <c r="Z100" s="598"/>
      <c r="AA100" s="598"/>
      <c r="AB100" s="598"/>
      <c r="AC100" s="598"/>
      <c r="AD100" s="598"/>
      <c r="AE100" s="598"/>
      <c r="AF100" s="598"/>
      <c r="AG100" s="598"/>
      <c r="AH100" s="598"/>
      <c r="AI100" s="598"/>
    </row>
    <row r="101" spans="1:40" s="35" customFormat="1" ht="17.100000000000001" customHeight="1">
      <c r="G101" s="35" t="s">
        <v>13</v>
      </c>
      <c r="I101" s="35" t="s">
        <v>68</v>
      </c>
      <c r="V101" s="158"/>
    </row>
    <row r="102" spans="1:40" ht="17.100000000000001" customHeight="1">
      <c r="X102" s="471"/>
      <c r="Y102" s="43"/>
      <c r="Z102" s="43"/>
    </row>
    <row r="103" spans="1:40" s="525" customFormat="1" ht="22.5">
      <c r="A103" s="1201">
        <v>1</v>
      </c>
      <c r="B103" s="1081"/>
      <c r="C103" s="1081"/>
      <c r="D103" s="1081"/>
      <c r="E103" s="1082"/>
      <c r="F103" s="1083"/>
      <c r="G103" s="1081"/>
      <c r="H103" s="1081"/>
      <c r="I103" s="1062"/>
      <c r="J103" s="1067"/>
      <c r="K103" s="1067"/>
      <c r="L103" s="595">
        <f>mergeValue(A103)</f>
        <v>1</v>
      </c>
      <c r="M103" s="643" t="s">
        <v>20</v>
      </c>
      <c r="N103" s="582"/>
      <c r="O103" s="1297"/>
      <c r="P103" s="1298"/>
      <c r="Q103" s="1298"/>
      <c r="R103" s="1298"/>
      <c r="S103" s="1298"/>
      <c r="T103" s="1298"/>
      <c r="U103" s="1298"/>
      <c r="V103" s="1298"/>
      <c r="W103" s="1298"/>
      <c r="X103" s="1298"/>
      <c r="Y103" s="1298"/>
      <c r="Z103" s="1298"/>
      <c r="AA103" s="1299"/>
      <c r="AB103" s="632" t="s">
        <v>476</v>
      </c>
      <c r="AC103" s="587"/>
      <c r="AD103" s="587"/>
      <c r="AE103" s="587"/>
      <c r="AF103" s="587"/>
      <c r="AG103" s="587"/>
      <c r="AH103" s="587"/>
      <c r="AI103" s="587"/>
      <c r="AJ103" s="587"/>
      <c r="AK103" s="587"/>
      <c r="AL103" s="587"/>
      <c r="AM103" s="587"/>
      <c r="AN103" s="587"/>
    </row>
    <row r="104" spans="1:40" s="525" customFormat="1" ht="22.5">
      <c r="A104" s="1201"/>
      <c r="B104" s="1201">
        <v>1</v>
      </c>
      <c r="C104" s="1081"/>
      <c r="D104" s="1081"/>
      <c r="E104" s="1083"/>
      <c r="F104" s="1083"/>
      <c r="G104" s="1081"/>
      <c r="H104" s="1081"/>
      <c r="I104" s="1069"/>
      <c r="J104" s="1064"/>
      <c r="K104" s="1063"/>
      <c r="L104" s="595" t="str">
        <f>mergeValue(A104) &amp;"."&amp; mergeValue(B104)</f>
        <v>1.1</v>
      </c>
      <c r="M104" s="548" t="s">
        <v>16</v>
      </c>
      <c r="N104" s="582"/>
      <c r="O104" s="1297"/>
      <c r="P104" s="1298"/>
      <c r="Q104" s="1298"/>
      <c r="R104" s="1298"/>
      <c r="S104" s="1298"/>
      <c r="T104" s="1298"/>
      <c r="U104" s="1298"/>
      <c r="V104" s="1298"/>
      <c r="W104" s="1298"/>
      <c r="X104" s="1298"/>
      <c r="Y104" s="1298"/>
      <c r="Z104" s="1298"/>
      <c r="AA104" s="1299"/>
      <c r="AB104" s="632" t="s">
        <v>477</v>
      </c>
      <c r="AC104" s="587"/>
      <c r="AD104" s="587"/>
      <c r="AE104" s="587"/>
      <c r="AF104" s="587"/>
      <c r="AG104" s="587"/>
      <c r="AH104" s="587"/>
      <c r="AI104" s="587"/>
      <c r="AJ104" s="587"/>
      <c r="AK104" s="587"/>
      <c r="AL104" s="587"/>
      <c r="AM104" s="587"/>
      <c r="AN104" s="587"/>
    </row>
    <row r="105" spans="1:40" s="525" customFormat="1" ht="22.5">
      <c r="A105" s="1201"/>
      <c r="B105" s="1201"/>
      <c r="C105" s="1201">
        <v>1</v>
      </c>
      <c r="D105" s="1081"/>
      <c r="E105" s="1083"/>
      <c r="F105" s="1083"/>
      <c r="G105" s="1081"/>
      <c r="H105" s="1081"/>
      <c r="I105" s="1069"/>
      <c r="J105" s="1064"/>
      <c r="K105" s="1063"/>
      <c r="L105" s="595" t="str">
        <f>mergeValue(A105) &amp;"."&amp; mergeValue(B105)&amp;"."&amp; mergeValue(C105)</f>
        <v>1.1.1</v>
      </c>
      <c r="M105" s="549" t="s">
        <v>7</v>
      </c>
      <c r="N105" s="582"/>
      <c r="O105" s="1297"/>
      <c r="P105" s="1298"/>
      <c r="Q105" s="1298"/>
      <c r="R105" s="1298"/>
      <c r="S105" s="1298"/>
      <c r="T105" s="1298"/>
      <c r="U105" s="1298"/>
      <c r="V105" s="1298"/>
      <c r="W105" s="1298"/>
      <c r="X105" s="1298"/>
      <c r="Y105" s="1298"/>
      <c r="Z105" s="1298"/>
      <c r="AA105" s="1299"/>
      <c r="AB105" s="632" t="s">
        <v>633</v>
      </c>
      <c r="AC105" s="587"/>
      <c r="AD105" s="587"/>
      <c r="AE105" s="587"/>
      <c r="AF105" s="587"/>
      <c r="AG105" s="587"/>
      <c r="AH105" s="587"/>
      <c r="AI105" s="587"/>
      <c r="AJ105" s="587"/>
      <c r="AK105" s="587"/>
      <c r="AL105" s="587"/>
      <c r="AM105" s="587"/>
      <c r="AN105" s="587"/>
    </row>
    <row r="106" spans="1:40" s="525" customFormat="1" ht="22.5">
      <c r="A106" s="1201"/>
      <c r="B106" s="1201"/>
      <c r="C106" s="1201"/>
      <c r="D106" s="1201">
        <v>1</v>
      </c>
      <c r="E106" s="1083"/>
      <c r="F106" s="1083"/>
      <c r="G106" s="1081"/>
      <c r="H106" s="1081"/>
      <c r="I106" s="1069"/>
      <c r="J106" s="1064"/>
      <c r="K106" s="1063"/>
      <c r="L106" s="595" t="str">
        <f>mergeValue(A106) &amp;"."&amp; mergeValue(B106)&amp;"."&amp; mergeValue(C106)&amp;"."&amp; mergeValue(D106)</f>
        <v>1.1.1.1</v>
      </c>
      <c r="M106" s="550" t="s">
        <v>22</v>
      </c>
      <c r="N106" s="582"/>
      <c r="O106" s="1297"/>
      <c r="P106" s="1298"/>
      <c r="Q106" s="1298"/>
      <c r="R106" s="1298"/>
      <c r="S106" s="1298"/>
      <c r="T106" s="1298"/>
      <c r="U106" s="1298"/>
      <c r="V106" s="1298"/>
      <c r="W106" s="1298"/>
      <c r="X106" s="1298"/>
      <c r="Y106" s="1298"/>
      <c r="Z106" s="1298"/>
      <c r="AA106" s="1299"/>
      <c r="AB106" s="632" t="s">
        <v>634</v>
      </c>
      <c r="AC106" s="587"/>
      <c r="AD106" s="587"/>
      <c r="AE106" s="587"/>
      <c r="AF106" s="587"/>
      <c r="AG106" s="587"/>
      <c r="AH106" s="587"/>
      <c r="AI106" s="587"/>
      <c r="AJ106" s="587"/>
      <c r="AK106" s="587"/>
      <c r="AL106" s="587"/>
      <c r="AM106" s="587"/>
      <c r="AN106" s="587"/>
    </row>
    <row r="107" spans="1:40" s="525" customFormat="1" ht="0.2" customHeight="1">
      <c r="A107" s="1201"/>
      <c r="B107" s="1201"/>
      <c r="C107" s="1201"/>
      <c r="D107" s="1201"/>
      <c r="E107" s="1201">
        <v>1</v>
      </c>
      <c r="F107" s="1083"/>
      <c r="G107" s="1081"/>
      <c r="H107" s="1081"/>
      <c r="I107" s="1068"/>
      <c r="J107" s="1064"/>
      <c r="K107" s="1063"/>
      <c r="L107" s="595"/>
      <c r="M107" s="556"/>
      <c r="N107" s="583"/>
      <c r="O107" s="1301"/>
      <c r="P107" s="1320"/>
      <c r="Q107" s="1320"/>
      <c r="R107" s="1320"/>
      <c r="S107" s="1320"/>
      <c r="T107" s="1320"/>
      <c r="U107" s="1320"/>
      <c r="V107" s="1320"/>
      <c r="W107" s="1320"/>
      <c r="X107" s="1320"/>
      <c r="Y107" s="1320"/>
      <c r="Z107" s="1320"/>
      <c r="AA107" s="1321"/>
      <c r="AB107" s="632"/>
      <c r="AC107" s="587"/>
      <c r="AD107" s="587"/>
      <c r="AE107" s="587"/>
      <c r="AF107" s="587"/>
      <c r="AG107" s="587"/>
      <c r="AH107" s="587"/>
      <c r="AI107" s="587"/>
      <c r="AJ107" s="587"/>
      <c r="AK107" s="587"/>
      <c r="AL107" s="587"/>
      <c r="AM107" s="587"/>
      <c r="AN107" s="587"/>
    </row>
    <row r="108" spans="1:40" s="525" customFormat="1" ht="90">
      <c r="A108" s="1201"/>
      <c r="B108" s="1201"/>
      <c r="C108" s="1201"/>
      <c r="D108" s="1201"/>
      <c r="E108" s="1201"/>
      <c r="F108" s="1201">
        <v>1</v>
      </c>
      <c r="G108" s="1081"/>
      <c r="H108" s="1081"/>
      <c r="I108" s="1253"/>
      <c r="J108" s="1064"/>
      <c r="K108" s="1063"/>
      <c r="L108" s="595" t="str">
        <f>mergeValue(A108) &amp;"."&amp; mergeValue(B108)&amp;"."&amp; mergeValue(C108)&amp;"."&amp; mergeValue(D108)&amp;"."&amp; mergeValue(F108)</f>
        <v>1.1.1.1.1</v>
      </c>
      <c r="M108" s="557" t="s">
        <v>10</v>
      </c>
      <c r="N108" s="583"/>
      <c r="O108" s="1204"/>
      <c r="P108" s="1205"/>
      <c r="Q108" s="1205"/>
      <c r="R108" s="1205"/>
      <c r="S108" s="1205"/>
      <c r="T108" s="1205"/>
      <c r="U108" s="1205"/>
      <c r="V108" s="1205"/>
      <c r="W108" s="1205"/>
      <c r="X108" s="1205"/>
      <c r="Y108" s="1205"/>
      <c r="Z108" s="1205"/>
      <c r="AA108" s="1206"/>
      <c r="AB108" s="632" t="s">
        <v>635</v>
      </c>
      <c r="AC108" s="587"/>
      <c r="AD108" s="591" t="str">
        <f>strCheckUnique(AE108:AE113)</f>
        <v/>
      </c>
      <c r="AE108" s="587"/>
      <c r="AF108" s="591"/>
      <c r="AG108" s="587"/>
      <c r="AH108" s="587"/>
      <c r="AI108" s="587"/>
      <c r="AJ108" s="587"/>
      <c r="AK108" s="587"/>
      <c r="AL108" s="587"/>
      <c r="AM108" s="587"/>
      <c r="AN108" s="587"/>
    </row>
    <row r="109" spans="1:40" s="525" customFormat="1" ht="135">
      <c r="A109" s="1201"/>
      <c r="B109" s="1201"/>
      <c r="C109" s="1201"/>
      <c r="D109" s="1201"/>
      <c r="E109" s="1201"/>
      <c r="F109" s="1201"/>
      <c r="G109" s="1201">
        <v>1</v>
      </c>
      <c r="H109" s="1081"/>
      <c r="I109" s="1253"/>
      <c r="J109" s="1254"/>
      <c r="K109" s="1070"/>
      <c r="L109" s="595" t="str">
        <f>mergeValue(A109) &amp;"."&amp; mergeValue(B109)&amp;"."&amp; mergeValue(C109)&amp;"."&amp; mergeValue(D109)&amp;"."&amp; mergeValue(F109)&amp;"."&amp; mergeValue(G109)</f>
        <v>1.1.1.1.1.1</v>
      </c>
      <c r="M109" s="1071" t="s">
        <v>650</v>
      </c>
      <c r="N109" s="648"/>
      <c r="O109" s="564"/>
      <c r="P109" s="564"/>
      <c r="Q109" s="564"/>
      <c r="R109" s="495"/>
      <c r="S109" s="1096"/>
      <c r="T109" s="495"/>
      <c r="U109" s="1096"/>
      <c r="V109" s="586" t="str">
        <f>W109 &amp; "-" &amp; Y109</f>
        <v>-</v>
      </c>
      <c r="W109" s="1243"/>
      <c r="X109" s="1208" t="s">
        <v>84</v>
      </c>
      <c r="Y109" s="1243"/>
      <c r="Z109" s="1208" t="s">
        <v>84</v>
      </c>
      <c r="AA109" s="539"/>
      <c r="AB109" s="632" t="s">
        <v>668</v>
      </c>
      <c r="AC109" s="587" t="str">
        <f>strCheckDate(O109:AA109)</f>
        <v/>
      </c>
      <c r="AD109" s="591"/>
      <c r="AE109" s="591" t="str">
        <f>IF(M109="","",M109 )</f>
        <v>горячая вода в системе централизованного теплоснабжения на горячее водоснабжение</v>
      </c>
      <c r="AF109" s="591"/>
      <c r="AG109" s="591"/>
      <c r="AH109" s="591"/>
      <c r="AI109" s="587"/>
      <c r="AJ109" s="587"/>
      <c r="AK109" s="587"/>
      <c r="AL109" s="587"/>
      <c r="AM109" s="587"/>
      <c r="AN109" s="587"/>
    </row>
    <row r="110" spans="1:40" s="525" customFormat="1" ht="102.75" customHeight="1">
      <c r="A110" s="1201"/>
      <c r="B110" s="1201"/>
      <c r="C110" s="1201"/>
      <c r="D110" s="1201"/>
      <c r="E110" s="1201"/>
      <c r="F110" s="1201"/>
      <c r="G110" s="1201"/>
      <c r="H110" s="1081">
        <v>1</v>
      </c>
      <c r="I110" s="1253"/>
      <c r="J110" s="1254"/>
      <c r="K110" s="1070"/>
      <c r="L110" s="595" t="str">
        <f>mergeValue(A110) &amp;"."&amp; mergeValue(B110)&amp;"."&amp; mergeValue(C110)&amp;"."&amp; mergeValue(D110)&amp;"."&amp; mergeValue(F110)&amp;"."&amp; mergeValue(G110)&amp;"."&amp; mergeValue(H110)</f>
        <v>1.1.1.1.1.1.1</v>
      </c>
      <c r="M110" s="1073"/>
      <c r="N110" s="496"/>
      <c r="O110" s="564"/>
      <c r="P110" s="564"/>
      <c r="Q110" s="564"/>
      <c r="R110" s="495"/>
      <c r="S110" s="1096"/>
      <c r="T110" s="495"/>
      <c r="U110" s="1096"/>
      <c r="V110" s="586" t="str">
        <f>W110 &amp; "-" &amp; Y110</f>
        <v>-</v>
      </c>
      <c r="W110" s="1243"/>
      <c r="X110" s="1208"/>
      <c r="Y110" s="1243"/>
      <c r="Z110" s="1208"/>
      <c r="AA110" s="672"/>
      <c r="AB110" s="1200" t="s">
        <v>669</v>
      </c>
      <c r="AC110" s="587" t="str">
        <f>strCheckDate(O110:AA110)</f>
        <v/>
      </c>
      <c r="AD110" s="587"/>
      <c r="AE110" s="587"/>
      <c r="AF110" s="591"/>
      <c r="AG110" s="587"/>
      <c r="AH110" s="587"/>
      <c r="AI110" s="587"/>
      <c r="AJ110" s="587"/>
      <c r="AK110" s="587"/>
      <c r="AL110" s="587"/>
      <c r="AM110" s="587"/>
      <c r="AN110" s="587"/>
    </row>
    <row r="111" spans="1:40" s="525" customFormat="1" ht="0.2" customHeight="1">
      <c r="A111" s="1201"/>
      <c r="B111" s="1201"/>
      <c r="C111" s="1201"/>
      <c r="D111" s="1201"/>
      <c r="E111" s="1201"/>
      <c r="F111" s="1201"/>
      <c r="G111" s="1201"/>
      <c r="H111" s="1081"/>
      <c r="I111" s="1253"/>
      <c r="J111" s="1254"/>
      <c r="K111" s="1070"/>
      <c r="L111" s="602"/>
      <c r="M111" s="648"/>
      <c r="N111" s="648"/>
      <c r="O111" s="564"/>
      <c r="P111" s="495"/>
      <c r="Q111" s="495"/>
      <c r="R111" s="495"/>
      <c r="S111" s="495"/>
      <c r="T111" s="495"/>
      <c r="U111" s="561"/>
      <c r="V111" s="586"/>
      <c r="W111" s="1207"/>
      <c r="X111" s="1208"/>
      <c r="Y111" s="1207"/>
      <c r="Z111" s="1208"/>
      <c r="AA111" s="539"/>
      <c r="AB111" s="1200"/>
      <c r="AC111" s="587"/>
      <c r="AD111" s="587"/>
      <c r="AE111" s="587"/>
      <c r="AF111" s="591">
        <f ca="1">OFFSET(AF111,-1,0)</f>
        <v>0</v>
      </c>
      <c r="AG111" s="587"/>
      <c r="AH111" s="587"/>
      <c r="AI111" s="587"/>
      <c r="AJ111" s="587"/>
      <c r="AK111" s="587"/>
      <c r="AL111" s="587"/>
      <c r="AM111" s="587"/>
      <c r="AN111" s="587"/>
    </row>
    <row r="112" spans="1:40" s="524" customFormat="1" ht="15" customHeight="1">
      <c r="A112" s="1201"/>
      <c r="B112" s="1201"/>
      <c r="C112" s="1201"/>
      <c r="D112" s="1201"/>
      <c r="E112" s="1201"/>
      <c r="F112" s="1201"/>
      <c r="G112" s="1201"/>
      <c r="H112" s="1081"/>
      <c r="I112" s="1253"/>
      <c r="J112" s="1254"/>
      <c r="K112" s="1072"/>
      <c r="L112" s="540"/>
      <c r="M112" s="559" t="s">
        <v>41</v>
      </c>
      <c r="N112" s="553"/>
      <c r="O112" s="547"/>
      <c r="P112" s="547"/>
      <c r="Q112" s="547"/>
      <c r="R112" s="547"/>
      <c r="S112" s="547"/>
      <c r="T112" s="547"/>
      <c r="U112" s="547"/>
      <c r="V112" s="547"/>
      <c r="W112" s="565"/>
      <c r="X112" s="566"/>
      <c r="Y112" s="565"/>
      <c r="Z112" s="553"/>
      <c r="AA112" s="562"/>
      <c r="AB112" s="1200"/>
      <c r="AC112" s="589"/>
      <c r="AD112" s="589"/>
      <c r="AE112" s="589"/>
      <c r="AF112" s="589"/>
      <c r="AG112" s="589"/>
      <c r="AH112" s="589"/>
      <c r="AI112" s="589"/>
      <c r="AJ112" s="589"/>
      <c r="AK112" s="589"/>
      <c r="AL112" s="589"/>
      <c r="AM112" s="589"/>
      <c r="AN112" s="589"/>
    </row>
    <row r="113" spans="1:40" s="524" customFormat="1" ht="15" customHeight="1">
      <c r="A113" s="1201"/>
      <c r="B113" s="1201"/>
      <c r="C113" s="1201"/>
      <c r="D113" s="1201"/>
      <c r="E113" s="1201"/>
      <c r="F113" s="1201"/>
      <c r="G113" s="1081"/>
      <c r="H113" s="1081"/>
      <c r="I113" s="1253"/>
      <c r="J113" s="1078"/>
      <c r="K113" s="1072"/>
      <c r="L113" s="540"/>
      <c r="M113" s="558" t="s">
        <v>25</v>
      </c>
      <c r="N113" s="559"/>
      <c r="O113" s="559"/>
      <c r="P113" s="559"/>
      <c r="Q113" s="559"/>
      <c r="R113" s="559"/>
      <c r="S113" s="559"/>
      <c r="T113" s="559"/>
      <c r="U113" s="559"/>
      <c r="V113" s="559"/>
      <c r="W113" s="559"/>
      <c r="X113" s="559"/>
      <c r="Y113" s="559"/>
      <c r="Z113" s="559"/>
      <c r="AA113" s="559"/>
      <c r="AB113" s="562"/>
      <c r="AC113" s="589"/>
      <c r="AD113" s="589"/>
      <c r="AE113" s="589"/>
      <c r="AF113" s="589"/>
      <c r="AG113" s="589"/>
      <c r="AH113" s="589"/>
      <c r="AI113" s="589"/>
      <c r="AJ113" s="589"/>
      <c r="AK113" s="589"/>
      <c r="AL113" s="589"/>
      <c r="AM113" s="589"/>
      <c r="AN113" s="589"/>
    </row>
    <row r="114" spans="1:40" s="524" customFormat="1" ht="15" customHeight="1">
      <c r="A114" s="1201"/>
      <c r="B114" s="1201"/>
      <c r="C114" s="1201"/>
      <c r="D114" s="1201"/>
      <c r="E114" s="1201"/>
      <c r="F114" s="1084"/>
      <c r="G114" s="1081"/>
      <c r="H114" s="1081"/>
      <c r="I114" s="1068"/>
      <c r="J114" s="1066"/>
      <c r="K114" s="1072"/>
      <c r="L114" s="540"/>
      <c r="M114" s="553" t="s">
        <v>11</v>
      </c>
      <c r="N114" s="552"/>
      <c r="O114" s="547"/>
      <c r="P114" s="547"/>
      <c r="Q114" s="547"/>
      <c r="R114" s="547"/>
      <c r="S114" s="547"/>
      <c r="T114" s="547"/>
      <c r="U114" s="547"/>
      <c r="V114" s="547"/>
      <c r="W114" s="575"/>
      <c r="X114" s="566"/>
      <c r="Y114" s="565"/>
      <c r="Z114" s="552"/>
      <c r="AA114" s="566"/>
      <c r="AB114" s="562"/>
      <c r="AC114" s="589"/>
      <c r="AD114" s="589"/>
      <c r="AE114" s="589"/>
      <c r="AF114" s="589"/>
      <c r="AG114" s="589"/>
      <c r="AH114" s="589"/>
      <c r="AI114" s="589"/>
      <c r="AJ114" s="589"/>
      <c r="AK114" s="589"/>
      <c r="AL114" s="589"/>
      <c r="AM114" s="589"/>
      <c r="AN114" s="589"/>
    </row>
    <row r="115" spans="1:40" s="524" customFormat="1" ht="0.2" customHeight="1">
      <c r="A115" s="1201"/>
      <c r="B115" s="1201"/>
      <c r="C115" s="1201"/>
      <c r="D115" s="1083"/>
      <c r="E115" s="1084"/>
      <c r="F115" s="1084"/>
      <c r="G115" s="1081"/>
      <c r="H115" s="1081"/>
      <c r="I115" s="1079"/>
      <c r="J115" s="1066"/>
      <c r="K115" s="1062"/>
      <c r="L115" s="540"/>
      <c r="M115" s="553"/>
      <c r="N115" s="553"/>
      <c r="O115" s="553"/>
      <c r="P115" s="553"/>
      <c r="Q115" s="553"/>
      <c r="R115" s="553"/>
      <c r="S115" s="553"/>
      <c r="T115" s="553"/>
      <c r="U115" s="553"/>
      <c r="V115" s="553"/>
      <c r="W115" s="553"/>
      <c r="X115" s="553"/>
      <c r="Y115" s="553"/>
      <c r="Z115" s="553"/>
      <c r="AA115" s="553"/>
      <c r="AB115" s="562"/>
      <c r="AC115" s="589"/>
      <c r="AD115" s="589"/>
      <c r="AE115" s="589"/>
      <c r="AF115" s="589"/>
      <c r="AG115" s="589"/>
      <c r="AH115" s="589"/>
      <c r="AI115" s="589"/>
      <c r="AJ115" s="589"/>
      <c r="AK115" s="589"/>
      <c r="AL115" s="589"/>
      <c r="AM115" s="589"/>
      <c r="AN115" s="589"/>
    </row>
    <row r="116" spans="1:40" s="524" customFormat="1" ht="15" customHeight="1">
      <c r="A116" s="1201"/>
      <c r="B116" s="1201"/>
      <c r="C116" s="1201"/>
      <c r="D116" s="1085"/>
      <c r="E116" s="1085"/>
      <c r="F116" s="1085"/>
      <c r="G116" s="1086"/>
      <c r="H116" s="1085"/>
      <c r="I116" s="1072"/>
      <c r="J116" s="1066"/>
      <c r="K116" s="1072"/>
      <c r="L116" s="540"/>
      <c r="M116" s="552" t="s">
        <v>17</v>
      </c>
      <c r="N116" s="551"/>
      <c r="O116" s="547"/>
      <c r="P116" s="547"/>
      <c r="Q116" s="547"/>
      <c r="R116" s="547"/>
      <c r="S116" s="547"/>
      <c r="T116" s="547"/>
      <c r="U116" s="547"/>
      <c r="V116" s="547"/>
      <c r="W116" s="575"/>
      <c r="X116" s="566"/>
      <c r="Y116" s="565"/>
      <c r="Z116" s="551"/>
      <c r="AA116" s="566"/>
      <c r="AB116" s="562"/>
      <c r="AC116" s="589"/>
      <c r="AD116" s="589"/>
      <c r="AE116" s="589"/>
      <c r="AF116" s="589"/>
      <c r="AG116" s="589"/>
      <c r="AH116" s="589"/>
      <c r="AI116" s="589"/>
      <c r="AJ116" s="589"/>
      <c r="AK116" s="589"/>
      <c r="AL116" s="589"/>
      <c r="AM116" s="589"/>
      <c r="AN116" s="589"/>
    </row>
    <row r="117" spans="1:40" s="524" customFormat="1" ht="15" customHeight="1">
      <c r="A117" s="1201"/>
      <c r="B117" s="1201"/>
      <c r="C117" s="1085"/>
      <c r="D117" s="1085"/>
      <c r="E117" s="1085"/>
      <c r="F117" s="1085"/>
      <c r="G117" s="1086"/>
      <c r="H117" s="1085"/>
      <c r="I117" s="1072"/>
      <c r="J117" s="1066"/>
      <c r="K117" s="1072"/>
      <c r="L117" s="540"/>
      <c r="M117" s="551" t="s">
        <v>18</v>
      </c>
      <c r="N117" s="551"/>
      <c r="O117" s="547"/>
      <c r="P117" s="547"/>
      <c r="Q117" s="547"/>
      <c r="R117" s="547"/>
      <c r="S117" s="547"/>
      <c r="T117" s="547"/>
      <c r="U117" s="547"/>
      <c r="V117" s="547"/>
      <c r="W117" s="575"/>
      <c r="X117" s="566"/>
      <c r="Y117" s="565"/>
      <c r="Z117" s="551"/>
      <c r="AA117" s="566"/>
      <c r="AB117" s="562"/>
      <c r="AC117" s="589"/>
      <c r="AD117" s="589"/>
      <c r="AE117" s="589"/>
      <c r="AF117" s="589"/>
      <c r="AG117" s="589"/>
      <c r="AH117" s="589"/>
      <c r="AI117" s="589"/>
      <c r="AJ117" s="589"/>
      <c r="AK117" s="589"/>
      <c r="AL117" s="589"/>
      <c r="AM117" s="589"/>
      <c r="AN117" s="589"/>
    </row>
    <row r="118" spans="1:40" s="524" customFormat="1" ht="15" customHeight="1">
      <c r="A118" s="1201"/>
      <c r="B118" s="1085"/>
      <c r="C118" s="1085"/>
      <c r="D118" s="1085"/>
      <c r="E118" s="1085"/>
      <c r="F118" s="1085"/>
      <c r="G118" s="1086"/>
      <c r="H118" s="1085"/>
      <c r="I118" s="1072"/>
      <c r="J118" s="1066"/>
      <c r="K118" s="1072"/>
      <c r="L118" s="540"/>
      <c r="M118" s="560" t="s">
        <v>19</v>
      </c>
      <c r="N118" s="551"/>
      <c r="O118" s="547"/>
      <c r="P118" s="547"/>
      <c r="Q118" s="547"/>
      <c r="R118" s="547"/>
      <c r="S118" s="547"/>
      <c r="T118" s="547"/>
      <c r="U118" s="547"/>
      <c r="V118" s="547"/>
      <c r="W118" s="575"/>
      <c r="X118" s="566"/>
      <c r="Y118" s="565"/>
      <c r="Z118" s="551"/>
      <c r="AA118" s="566"/>
      <c r="AB118" s="562"/>
      <c r="AC118" s="589"/>
      <c r="AD118" s="589"/>
      <c r="AE118" s="589"/>
      <c r="AF118" s="589"/>
      <c r="AG118" s="589"/>
      <c r="AH118" s="589"/>
      <c r="AI118" s="589"/>
      <c r="AJ118" s="589"/>
      <c r="AK118" s="589"/>
      <c r="AL118" s="589"/>
      <c r="AM118" s="589"/>
      <c r="AN118" s="589"/>
    </row>
    <row r="119" spans="1:40" s="524" customFormat="1" ht="15" customHeight="1">
      <c r="A119" s="1079"/>
      <c r="B119" s="1079"/>
      <c r="C119" s="1079"/>
      <c r="D119" s="1079"/>
      <c r="E119" s="1079"/>
      <c r="F119" s="1079"/>
      <c r="G119" s="1087"/>
      <c r="H119" s="1079"/>
      <c r="I119" s="1065"/>
      <c r="J119" s="1066"/>
      <c r="K119" s="1062"/>
      <c r="L119" s="540"/>
      <c r="M119" s="567" t="s">
        <v>309</v>
      </c>
      <c r="N119" s="551"/>
      <c r="O119" s="547"/>
      <c r="P119" s="547"/>
      <c r="Q119" s="547"/>
      <c r="R119" s="547"/>
      <c r="S119" s="547"/>
      <c r="T119" s="547"/>
      <c r="U119" s="547"/>
      <c r="V119" s="547"/>
      <c r="W119" s="575"/>
      <c r="X119" s="566"/>
      <c r="Y119" s="565"/>
      <c r="Z119" s="551"/>
      <c r="AA119" s="566"/>
      <c r="AB119" s="562"/>
      <c r="AC119" s="589"/>
      <c r="AD119" s="589"/>
      <c r="AE119" s="589"/>
      <c r="AF119" s="589"/>
      <c r="AG119" s="589"/>
      <c r="AH119" s="589"/>
      <c r="AI119" s="589"/>
      <c r="AJ119" s="589"/>
      <c r="AK119" s="589"/>
      <c r="AL119" s="589"/>
      <c r="AM119" s="589"/>
      <c r="AN119" s="589"/>
    </row>
    <row r="120" spans="1:40" s="687" customFormat="1" ht="102.75" customHeight="1">
      <c r="A120" s="930"/>
      <c r="B120" s="930"/>
      <c r="C120" s="930"/>
      <c r="D120" s="930"/>
      <c r="E120" s="930"/>
      <c r="F120" s="930"/>
      <c r="G120" s="934"/>
      <c r="H120" s="935">
        <v>1</v>
      </c>
      <c r="I120" s="933"/>
      <c r="J120" s="931"/>
      <c r="K120" s="932"/>
      <c r="L120" s="726" t="str">
        <f>mergeValue(A120) &amp;"."&amp; mergeValue(B120)&amp;"."&amp; mergeValue(C120)&amp;"."&amp; mergeValue(D120)&amp;"."&amp; mergeValue(F120)&amp;"."&amp; mergeValue(G120)&amp;"."&amp; mergeValue(H120)</f>
        <v>......1</v>
      </c>
      <c r="M120" s="1073"/>
      <c r="N120" s="715"/>
      <c r="O120" s="704"/>
      <c r="P120" s="704"/>
      <c r="Q120" s="704"/>
      <c r="R120" s="714"/>
      <c r="S120" s="1096"/>
      <c r="T120" s="714"/>
      <c r="U120" s="1096"/>
      <c r="V120" s="720" t="str">
        <f>W120 &amp; "-" &amp; Y120</f>
        <v>-</v>
      </c>
      <c r="W120" s="685"/>
      <c r="X120" s="652" t="s">
        <v>85</v>
      </c>
      <c r="Y120" s="1093"/>
      <c r="Z120" s="473" t="s">
        <v>85</v>
      </c>
      <c r="AA120" s="672"/>
      <c r="AB120" s="692"/>
      <c r="AC120" s="721" t="str">
        <f>strCheckDate(O120:AA120)</f>
        <v/>
      </c>
      <c r="AD120" s="721"/>
      <c r="AE120" s="721"/>
      <c r="AF120" s="724"/>
      <c r="AG120" s="721"/>
      <c r="AH120" s="721"/>
      <c r="AI120" s="721"/>
      <c r="AJ120" s="721"/>
      <c r="AK120" s="721"/>
      <c r="AL120" s="721"/>
      <c r="AM120" s="721"/>
      <c r="AN120" s="721"/>
    </row>
    <row r="123" spans="1:40" s="35" customFormat="1" ht="17.100000000000001" customHeight="1">
      <c r="G123" s="35" t="s">
        <v>13</v>
      </c>
      <c r="I123" s="35" t="s">
        <v>69</v>
      </c>
      <c r="U123" s="158"/>
    </row>
    <row r="124" spans="1:40" ht="17.100000000000001" customHeight="1">
      <c r="T124" s="122"/>
      <c r="U124" s="43"/>
    </row>
    <row r="125" spans="1:40" s="525" customFormat="1" ht="22.5">
      <c r="A125" s="1201">
        <v>1</v>
      </c>
      <c r="B125" s="942"/>
      <c r="C125" s="942"/>
      <c r="D125" s="942"/>
      <c r="E125" s="943"/>
      <c r="F125" s="944"/>
      <c r="G125" s="944"/>
      <c r="H125" s="944"/>
      <c r="I125" s="945"/>
      <c r="J125" s="940"/>
      <c r="K125" s="947"/>
      <c r="L125" s="595">
        <f>mergeValue(A125)</f>
        <v>1</v>
      </c>
      <c r="M125" s="643" t="s">
        <v>20</v>
      </c>
      <c r="N125" s="582"/>
      <c r="O125" s="1242"/>
      <c r="P125" s="1242"/>
      <c r="Q125" s="1242"/>
      <c r="R125" s="1242"/>
      <c r="S125" s="1242"/>
      <c r="T125" s="1242"/>
      <c r="U125" s="1242"/>
      <c r="V125" s="1242"/>
      <c r="W125" s="632" t="s">
        <v>658</v>
      </c>
      <c r="X125" s="587"/>
      <c r="Y125" s="587"/>
      <c r="Z125" s="587"/>
      <c r="AA125" s="587"/>
      <c r="AB125" s="587"/>
      <c r="AC125" s="587"/>
      <c r="AD125" s="587"/>
      <c r="AE125" s="587"/>
      <c r="AF125" s="587"/>
      <c r="AG125" s="587"/>
      <c r="AH125" s="587"/>
    </row>
    <row r="126" spans="1:40" s="525" customFormat="1" ht="22.5">
      <c r="A126" s="1201"/>
      <c r="B126" s="1201">
        <v>1</v>
      </c>
      <c r="C126" s="942"/>
      <c r="D126" s="942"/>
      <c r="E126" s="944"/>
      <c r="F126" s="944"/>
      <c r="G126" s="944"/>
      <c r="H126" s="944"/>
      <c r="I126" s="939"/>
      <c r="J126" s="938"/>
      <c r="K126" s="941"/>
      <c r="L126" s="595" t="str">
        <f>mergeValue(A126) &amp;"."&amp; mergeValue(B126)</f>
        <v>1.1</v>
      </c>
      <c r="M126" s="548" t="s">
        <v>16</v>
      </c>
      <c r="N126" s="582"/>
      <c r="O126" s="1242"/>
      <c r="P126" s="1242"/>
      <c r="Q126" s="1242"/>
      <c r="R126" s="1242"/>
      <c r="S126" s="1242"/>
      <c r="T126" s="1242"/>
      <c r="U126" s="1242"/>
      <c r="V126" s="1242"/>
      <c r="W126" s="632" t="s">
        <v>477</v>
      </c>
      <c r="X126" s="587"/>
      <c r="Y126" s="587"/>
      <c r="Z126" s="587"/>
      <c r="AA126" s="587"/>
      <c r="AB126" s="587"/>
      <c r="AC126" s="587"/>
      <c r="AD126" s="587"/>
      <c r="AE126" s="587"/>
      <c r="AF126" s="587"/>
      <c r="AG126" s="587"/>
      <c r="AH126" s="587"/>
    </row>
    <row r="127" spans="1:40" s="525" customFormat="1" ht="22.5">
      <c r="A127" s="1201"/>
      <c r="B127" s="1201"/>
      <c r="C127" s="1201">
        <v>1</v>
      </c>
      <c r="D127" s="942"/>
      <c r="E127" s="944"/>
      <c r="F127" s="944"/>
      <c r="G127" s="944"/>
      <c r="H127" s="944"/>
      <c r="I127" s="946"/>
      <c r="J127" s="938"/>
      <c r="K127" s="941"/>
      <c r="L127" s="595" t="str">
        <f>mergeValue(A127) &amp;"."&amp; mergeValue(B127)&amp;"."&amp; mergeValue(C127)</f>
        <v>1.1.1</v>
      </c>
      <c r="M127" s="549" t="s">
        <v>7</v>
      </c>
      <c r="N127" s="582"/>
      <c r="O127" s="1242"/>
      <c r="P127" s="1242"/>
      <c r="Q127" s="1242"/>
      <c r="R127" s="1242"/>
      <c r="S127" s="1242"/>
      <c r="T127" s="1242"/>
      <c r="U127" s="1242"/>
      <c r="V127" s="1242"/>
      <c r="W127" s="632" t="s">
        <v>633</v>
      </c>
      <c r="X127" s="587"/>
      <c r="Y127" s="587"/>
      <c r="Z127" s="587"/>
      <c r="AA127" s="587"/>
      <c r="AB127" s="587"/>
      <c r="AC127" s="587"/>
      <c r="AD127" s="587"/>
      <c r="AE127" s="587"/>
      <c r="AF127" s="587"/>
      <c r="AG127" s="587"/>
      <c r="AH127" s="587"/>
    </row>
    <row r="128" spans="1:40" s="525" customFormat="1" ht="22.5">
      <c r="A128" s="1201"/>
      <c r="B128" s="1201"/>
      <c r="C128" s="1201"/>
      <c r="D128" s="1201">
        <v>1</v>
      </c>
      <c r="E128" s="944"/>
      <c r="F128" s="944"/>
      <c r="G128" s="944"/>
      <c r="H128" s="944"/>
      <c r="I128" s="946"/>
      <c r="J128" s="938"/>
      <c r="K128" s="941"/>
      <c r="L128" s="595" t="str">
        <f>mergeValue(A128) &amp;"."&amp; mergeValue(B128)&amp;"."&amp; mergeValue(C128)&amp;"."&amp; mergeValue(D128)</f>
        <v>1.1.1.1</v>
      </c>
      <c r="M128" s="550" t="s">
        <v>22</v>
      </c>
      <c r="N128" s="582"/>
      <c r="O128" s="1242"/>
      <c r="P128" s="1242"/>
      <c r="Q128" s="1242"/>
      <c r="R128" s="1242"/>
      <c r="S128" s="1242"/>
      <c r="T128" s="1242"/>
      <c r="U128" s="1242"/>
      <c r="V128" s="1242"/>
      <c r="W128" s="632" t="s">
        <v>634</v>
      </c>
      <c r="X128" s="587"/>
      <c r="Y128" s="587"/>
      <c r="Z128" s="587"/>
      <c r="AA128" s="587"/>
      <c r="AB128" s="587"/>
      <c r="AC128" s="587"/>
      <c r="AD128" s="587"/>
      <c r="AE128" s="587"/>
      <c r="AF128" s="587"/>
      <c r="AG128" s="587"/>
      <c r="AH128" s="587"/>
    </row>
    <row r="129" spans="1:34" s="525" customFormat="1" ht="11.25" hidden="1" customHeight="1">
      <c r="A129" s="1201"/>
      <c r="B129" s="1201"/>
      <c r="C129" s="1201"/>
      <c r="D129" s="1201"/>
      <c r="E129" s="1201">
        <v>1</v>
      </c>
      <c r="F129" s="944"/>
      <c r="G129" s="944"/>
      <c r="H129" s="942">
        <v>1</v>
      </c>
      <c r="I129" s="1201">
        <v>1</v>
      </c>
      <c r="J129" s="944"/>
      <c r="K129" s="949"/>
      <c r="L129" s="595"/>
      <c r="M129" s="556"/>
      <c r="N129" s="583"/>
      <c r="O129" s="633"/>
      <c r="P129" s="633"/>
      <c r="Q129" s="633"/>
      <c r="R129" s="633"/>
      <c r="S129" s="633"/>
      <c r="T129" s="633"/>
      <c r="U129" s="633"/>
      <c r="V129" s="510"/>
      <c r="W129" s="561"/>
      <c r="X129" s="587"/>
      <c r="Y129" s="587"/>
      <c r="Z129" s="587"/>
      <c r="AA129" s="587"/>
      <c r="AB129" s="587"/>
      <c r="AC129" s="587"/>
      <c r="AD129" s="587"/>
      <c r="AE129" s="587"/>
      <c r="AF129" s="587"/>
      <c r="AG129" s="587"/>
      <c r="AH129" s="587"/>
    </row>
    <row r="130" spans="1:34" s="525" customFormat="1" ht="90">
      <c r="A130" s="1201"/>
      <c r="B130" s="1201"/>
      <c r="C130" s="1201"/>
      <c r="D130" s="1201"/>
      <c r="E130" s="1201"/>
      <c r="F130" s="1201">
        <v>1</v>
      </c>
      <c r="G130" s="942"/>
      <c r="H130" s="942"/>
      <c r="I130" s="1201"/>
      <c r="J130" s="1201">
        <v>1</v>
      </c>
      <c r="K130" s="950"/>
      <c r="L130" s="595" t="str">
        <f>mergeValue(A130) &amp;"."&amp; mergeValue(B130)&amp;"."&amp; mergeValue(C130)&amp;"."&amp; mergeValue(D130)&amp;"."&amp;  mergeValue(F130)</f>
        <v>1.1.1.1.1</v>
      </c>
      <c r="M130" s="557" t="s">
        <v>10</v>
      </c>
      <c r="N130" s="583"/>
      <c r="O130" s="1203"/>
      <c r="P130" s="1203"/>
      <c r="Q130" s="1203"/>
      <c r="R130" s="1203"/>
      <c r="S130" s="1203"/>
      <c r="T130" s="1203"/>
      <c r="U130" s="1203"/>
      <c r="V130" s="1203"/>
      <c r="W130" s="632" t="s">
        <v>635</v>
      </c>
      <c r="X130" s="587"/>
      <c r="Y130" s="591" t="str">
        <f>strCheckUnique(Z130:Z133)</f>
        <v/>
      </c>
      <c r="Z130" s="587"/>
      <c r="AA130" s="591"/>
      <c r="AB130" s="587"/>
      <c r="AC130" s="587"/>
      <c r="AD130" s="587"/>
      <c r="AE130" s="587"/>
      <c r="AF130" s="587"/>
      <c r="AG130" s="587"/>
      <c r="AH130" s="587"/>
    </row>
    <row r="131" spans="1:34" s="525" customFormat="1" ht="191.25" customHeight="1">
      <c r="A131" s="1201"/>
      <c r="B131" s="1201"/>
      <c r="C131" s="1201"/>
      <c r="D131" s="1201"/>
      <c r="E131" s="1201"/>
      <c r="F131" s="1201"/>
      <c r="G131" s="942">
        <v>1</v>
      </c>
      <c r="H131" s="942"/>
      <c r="I131" s="1201"/>
      <c r="J131" s="1201"/>
      <c r="K131" s="950">
        <v>1</v>
      </c>
      <c r="L131" s="595" t="str">
        <f>mergeValue(A131) &amp;"."&amp; mergeValue(B131)&amp;"."&amp; mergeValue(C131)&amp;"."&amp; mergeValue(D131)&amp;"."&amp; mergeValue(F131)&amp;"."&amp; mergeValue(G131)</f>
        <v>1.1.1.1.1.1</v>
      </c>
      <c r="M131" s="1071"/>
      <c r="N131" s="588"/>
      <c r="O131" s="564"/>
      <c r="P131" s="564"/>
      <c r="Q131" s="1095"/>
      <c r="R131" s="1243"/>
      <c r="S131" s="1208" t="s">
        <v>84</v>
      </c>
      <c r="T131" s="1243"/>
      <c r="U131" s="1208" t="s">
        <v>85</v>
      </c>
      <c r="V131" s="580"/>
      <c r="W131" s="1200" t="s">
        <v>659</v>
      </c>
      <c r="X131" s="587" t="str">
        <f>strCheckDate(O132:V132)</f>
        <v/>
      </c>
      <c r="Y131" s="591"/>
      <c r="Z131" s="591" t="str">
        <f>IF(M131="","",M131 )</f>
        <v/>
      </c>
      <c r="AA131" s="591"/>
      <c r="AB131" s="591"/>
      <c r="AC131" s="591"/>
      <c r="AD131" s="587"/>
      <c r="AE131" s="587"/>
      <c r="AF131" s="587"/>
      <c r="AG131" s="587"/>
      <c r="AH131" s="587"/>
    </row>
    <row r="132" spans="1:34" s="525" customFormat="1" ht="0.2" customHeight="1">
      <c r="A132" s="1201"/>
      <c r="B132" s="1201"/>
      <c r="C132" s="1201"/>
      <c r="D132" s="1201"/>
      <c r="E132" s="1201"/>
      <c r="F132" s="1201"/>
      <c r="G132" s="942"/>
      <c r="H132" s="942"/>
      <c r="I132" s="1201"/>
      <c r="J132" s="1201"/>
      <c r="K132" s="950"/>
      <c r="L132" s="602"/>
      <c r="M132" s="648"/>
      <c r="N132" s="588"/>
      <c r="O132" s="564"/>
      <c r="P132" s="564"/>
      <c r="Q132" s="586" t="str">
        <f>R131 &amp; "-" &amp; T131</f>
        <v>-</v>
      </c>
      <c r="R132" s="1207"/>
      <c r="S132" s="1208"/>
      <c r="T132" s="1207"/>
      <c r="U132" s="1208"/>
      <c r="V132" s="580"/>
      <c r="W132" s="1200"/>
      <c r="X132" s="587"/>
      <c r="Y132" s="587"/>
      <c r="Z132" s="587"/>
      <c r="AA132" s="587"/>
      <c r="AB132" s="587"/>
      <c r="AC132" s="587"/>
      <c r="AD132" s="587"/>
      <c r="AE132" s="587"/>
      <c r="AF132" s="587"/>
      <c r="AG132" s="587"/>
      <c r="AH132" s="587"/>
    </row>
    <row r="133" spans="1:34" s="524" customFormat="1" ht="15" customHeight="1">
      <c r="A133" s="1201"/>
      <c r="B133" s="1201"/>
      <c r="C133" s="1201"/>
      <c r="D133" s="1201"/>
      <c r="E133" s="1201"/>
      <c r="F133" s="1201"/>
      <c r="G133" s="944"/>
      <c r="H133" s="942"/>
      <c r="I133" s="1201"/>
      <c r="J133" s="1201"/>
      <c r="K133" s="949"/>
      <c r="L133" s="540"/>
      <c r="M133" s="558" t="s">
        <v>25</v>
      </c>
      <c r="N133" s="553"/>
      <c r="O133" s="547"/>
      <c r="P133" s="547"/>
      <c r="Q133" s="547"/>
      <c r="R133" s="575"/>
      <c r="S133" s="566"/>
      <c r="T133" s="565"/>
      <c r="U133" s="553"/>
      <c r="V133" s="562"/>
      <c r="W133" s="1200"/>
      <c r="X133" s="589"/>
      <c r="Y133" s="589"/>
      <c r="Z133" s="589"/>
      <c r="AA133" s="589"/>
      <c r="AB133" s="589"/>
      <c r="AC133" s="589"/>
      <c r="AD133" s="589"/>
      <c r="AE133" s="589"/>
      <c r="AF133" s="589"/>
      <c r="AG133" s="589"/>
      <c r="AH133" s="589"/>
    </row>
    <row r="134" spans="1:34" s="524" customFormat="1" ht="15" customHeight="1">
      <c r="A134" s="1201"/>
      <c r="B134" s="1201"/>
      <c r="C134" s="1201"/>
      <c r="D134" s="1201"/>
      <c r="E134" s="1201"/>
      <c r="F134" s="944"/>
      <c r="G134" s="944"/>
      <c r="H134" s="942"/>
      <c r="I134" s="1201"/>
      <c r="J134" s="944"/>
      <c r="K134" s="949"/>
      <c r="L134" s="540"/>
      <c r="M134" s="553" t="s">
        <v>11</v>
      </c>
      <c r="N134" s="552"/>
      <c r="O134" s="547"/>
      <c r="P134" s="547"/>
      <c r="Q134" s="547"/>
      <c r="R134" s="575"/>
      <c r="S134" s="566"/>
      <c r="T134" s="565"/>
      <c r="U134" s="552"/>
      <c r="V134" s="566"/>
      <c r="W134" s="562"/>
      <c r="X134" s="589"/>
      <c r="Y134" s="589"/>
      <c r="Z134" s="589"/>
      <c r="AA134" s="589"/>
      <c r="AB134" s="589"/>
      <c r="AC134" s="589"/>
      <c r="AD134" s="589"/>
      <c r="AE134" s="589"/>
      <c r="AF134" s="589"/>
      <c r="AG134" s="589"/>
      <c r="AH134" s="589"/>
    </row>
    <row r="135" spans="1:34" s="524" customFormat="1" ht="0.2" customHeight="1">
      <c r="A135" s="1201"/>
      <c r="B135" s="1201"/>
      <c r="C135" s="1201"/>
      <c r="D135" s="1201"/>
      <c r="E135" s="948"/>
      <c r="F135" s="944"/>
      <c r="G135" s="944"/>
      <c r="H135" s="944"/>
      <c r="I135" s="940"/>
      <c r="J135" s="937"/>
      <c r="K135" s="947"/>
      <c r="L135" s="540"/>
      <c r="M135" s="553"/>
      <c r="N135" s="551"/>
      <c r="O135" s="547"/>
      <c r="P135" s="547"/>
      <c r="Q135" s="547"/>
      <c r="R135" s="575"/>
      <c r="S135" s="566"/>
      <c r="T135" s="565"/>
      <c r="U135" s="551"/>
      <c r="V135" s="566"/>
      <c r="W135" s="562"/>
      <c r="X135" s="589"/>
      <c r="Y135" s="589"/>
      <c r="Z135" s="589"/>
      <c r="AA135" s="589"/>
      <c r="AB135" s="589"/>
      <c r="AC135" s="589"/>
      <c r="AD135" s="589"/>
      <c r="AE135" s="589"/>
      <c r="AF135" s="589"/>
      <c r="AG135" s="589"/>
      <c r="AH135" s="589"/>
    </row>
    <row r="136" spans="1:34" s="524" customFormat="1" ht="15" customHeight="1">
      <c r="A136" s="1201"/>
      <c r="B136" s="1201"/>
      <c r="C136" s="1201"/>
      <c r="D136" s="948"/>
      <c r="E136" s="948"/>
      <c r="F136" s="944"/>
      <c r="G136" s="944"/>
      <c r="H136" s="944"/>
      <c r="I136" s="940"/>
      <c r="J136" s="937"/>
      <c r="K136" s="947"/>
      <c r="L136" s="540"/>
      <c r="M136" s="552" t="s">
        <v>17</v>
      </c>
      <c r="N136" s="551"/>
      <c r="O136" s="547"/>
      <c r="P136" s="547"/>
      <c r="Q136" s="547"/>
      <c r="R136" s="575"/>
      <c r="S136" s="566"/>
      <c r="T136" s="565"/>
      <c r="U136" s="551"/>
      <c r="V136" s="566"/>
      <c r="W136" s="562"/>
      <c r="X136" s="589"/>
      <c r="Y136" s="589"/>
      <c r="Z136" s="589"/>
      <c r="AA136" s="589"/>
      <c r="AB136" s="589"/>
      <c r="AC136" s="589"/>
      <c r="AD136" s="589"/>
      <c r="AE136" s="589"/>
      <c r="AF136" s="589"/>
      <c r="AG136" s="589"/>
      <c r="AH136" s="589"/>
    </row>
    <row r="137" spans="1:34" s="524" customFormat="1" ht="15" customHeight="1">
      <c r="A137" s="1201"/>
      <c r="B137" s="1201"/>
      <c r="C137" s="948"/>
      <c r="D137" s="948"/>
      <c r="E137" s="948"/>
      <c r="F137" s="948"/>
      <c r="G137" s="953"/>
      <c r="H137" s="940"/>
      <c r="I137" s="951"/>
      <c r="J137" s="937"/>
      <c r="K137" s="952"/>
      <c r="L137" s="540"/>
      <c r="M137" s="551" t="s">
        <v>18</v>
      </c>
      <c r="N137" s="551"/>
      <c r="O137" s="547"/>
      <c r="P137" s="547"/>
      <c r="Q137" s="547"/>
      <c r="R137" s="575"/>
      <c r="S137" s="566"/>
      <c r="T137" s="565"/>
      <c r="U137" s="551"/>
      <c r="V137" s="566"/>
      <c r="W137" s="562"/>
      <c r="X137" s="589"/>
      <c r="Y137" s="589"/>
      <c r="Z137" s="589"/>
      <c r="AA137" s="589"/>
      <c r="AB137" s="589"/>
      <c r="AC137" s="589"/>
      <c r="AD137" s="589"/>
      <c r="AE137" s="589"/>
      <c r="AF137" s="589"/>
      <c r="AG137" s="589"/>
      <c r="AH137" s="589"/>
    </row>
    <row r="138" spans="1:34" s="524" customFormat="1" ht="15" customHeight="1">
      <c r="A138" s="1201"/>
      <c r="B138" s="948"/>
      <c r="C138" s="948"/>
      <c r="D138" s="948"/>
      <c r="E138" s="948"/>
      <c r="F138" s="948"/>
      <c r="G138" s="953"/>
      <c r="H138" s="940"/>
      <c r="I138" s="940"/>
      <c r="J138" s="937"/>
      <c r="K138" s="947"/>
      <c r="L138" s="540"/>
      <c r="M138" s="560" t="s">
        <v>19</v>
      </c>
      <c r="N138" s="551"/>
      <c r="O138" s="547"/>
      <c r="P138" s="547"/>
      <c r="Q138" s="547"/>
      <c r="R138" s="575"/>
      <c r="S138" s="566"/>
      <c r="T138" s="565"/>
      <c r="U138" s="551"/>
      <c r="V138" s="566"/>
      <c r="W138" s="562"/>
      <c r="X138" s="589"/>
      <c r="Y138" s="589"/>
      <c r="Z138" s="589"/>
      <c r="AA138" s="589"/>
      <c r="AB138" s="589"/>
      <c r="AC138" s="589"/>
      <c r="AD138" s="589"/>
      <c r="AE138" s="589"/>
      <c r="AF138" s="589"/>
      <c r="AG138" s="589"/>
      <c r="AH138" s="589"/>
    </row>
    <row r="139" spans="1:34" s="524" customFormat="1" ht="15" customHeight="1">
      <c r="A139" s="936"/>
      <c r="B139" s="936"/>
      <c r="C139" s="936"/>
      <c r="D139" s="936"/>
      <c r="E139" s="936"/>
      <c r="F139" s="936"/>
      <c r="G139" s="936"/>
      <c r="H139" s="936"/>
      <c r="I139" s="936"/>
      <c r="J139" s="936"/>
      <c r="K139" s="936"/>
      <c r="L139" s="494"/>
      <c r="M139" s="567" t="s">
        <v>309</v>
      </c>
      <c r="N139" s="551"/>
      <c r="O139" s="547"/>
      <c r="P139" s="547"/>
      <c r="Q139" s="547"/>
      <c r="R139" s="575"/>
      <c r="S139" s="566"/>
      <c r="T139" s="565"/>
      <c r="U139" s="551"/>
      <c r="V139" s="566"/>
      <c r="W139" s="562"/>
      <c r="X139" s="589"/>
      <c r="Y139" s="589"/>
      <c r="Z139" s="589"/>
      <c r="AA139" s="589"/>
      <c r="AB139" s="589"/>
      <c r="AC139" s="589"/>
      <c r="AD139" s="589"/>
      <c r="AE139" s="589"/>
      <c r="AF139" s="589"/>
      <c r="AG139" s="589"/>
      <c r="AH139" s="589"/>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5" customFormat="1" ht="22.5">
      <c r="A143" s="1201">
        <v>1</v>
      </c>
      <c r="B143" s="960"/>
      <c r="C143" s="960"/>
      <c r="D143" s="960"/>
      <c r="E143" s="961"/>
      <c r="F143" s="962"/>
      <c r="G143" s="962"/>
      <c r="H143" s="962"/>
      <c r="I143" s="963"/>
      <c r="J143" s="958"/>
      <c r="K143" s="965"/>
      <c r="L143" s="595">
        <f>mergeValue(A143)</f>
        <v>1</v>
      </c>
      <c r="M143" s="643" t="s">
        <v>20</v>
      </c>
      <c r="N143" s="582"/>
      <c r="O143" s="1242"/>
      <c r="P143" s="1242"/>
      <c r="Q143" s="1242"/>
      <c r="R143" s="1242"/>
      <c r="S143" s="1242"/>
      <c r="T143" s="1242"/>
      <c r="U143" s="1242"/>
      <c r="V143" s="1242"/>
      <c r="W143" s="632" t="s">
        <v>658</v>
      </c>
      <c r="X143" s="587"/>
      <c r="Y143" s="587"/>
      <c r="Z143" s="587"/>
      <c r="AA143" s="587"/>
      <c r="AB143" s="587"/>
      <c r="AC143" s="587"/>
      <c r="AD143" s="587"/>
      <c r="AE143" s="587"/>
      <c r="AF143" s="587"/>
      <c r="AG143" s="587"/>
      <c r="AH143" s="587"/>
    </row>
    <row r="144" spans="1:34" s="525" customFormat="1" ht="22.5">
      <c r="A144" s="1201"/>
      <c r="B144" s="1201">
        <v>1</v>
      </c>
      <c r="C144" s="960"/>
      <c r="D144" s="960"/>
      <c r="E144" s="962"/>
      <c r="F144" s="962"/>
      <c r="G144" s="962"/>
      <c r="H144" s="962"/>
      <c r="I144" s="957"/>
      <c r="J144" s="956"/>
      <c r="K144" s="959"/>
      <c r="L144" s="595" t="str">
        <f>mergeValue(A144) &amp;"."&amp; mergeValue(B144)</f>
        <v>1.1</v>
      </c>
      <c r="M144" s="548" t="s">
        <v>16</v>
      </c>
      <c r="N144" s="582"/>
      <c r="O144" s="1242"/>
      <c r="P144" s="1242"/>
      <c r="Q144" s="1242"/>
      <c r="R144" s="1242"/>
      <c r="S144" s="1242"/>
      <c r="T144" s="1242"/>
      <c r="U144" s="1242"/>
      <c r="V144" s="1242"/>
      <c r="W144" s="632" t="s">
        <v>477</v>
      </c>
      <c r="X144" s="587"/>
      <c r="Y144" s="587"/>
      <c r="Z144" s="587"/>
      <c r="AA144" s="587"/>
      <c r="AB144" s="587"/>
      <c r="AC144" s="587"/>
      <c r="AD144" s="587"/>
      <c r="AE144" s="587"/>
      <c r="AF144" s="587"/>
      <c r="AG144" s="587"/>
      <c r="AH144" s="587"/>
    </row>
    <row r="145" spans="1:35" s="525" customFormat="1" ht="22.5">
      <c r="A145" s="1201"/>
      <c r="B145" s="1201"/>
      <c r="C145" s="1201">
        <v>1</v>
      </c>
      <c r="D145" s="960"/>
      <c r="E145" s="962"/>
      <c r="F145" s="962"/>
      <c r="G145" s="962"/>
      <c r="H145" s="962"/>
      <c r="I145" s="964"/>
      <c r="J145" s="956"/>
      <c r="K145" s="959"/>
      <c r="L145" s="595" t="str">
        <f>mergeValue(A145) &amp;"."&amp; mergeValue(B145)&amp;"."&amp; mergeValue(C145)</f>
        <v>1.1.1</v>
      </c>
      <c r="M145" s="549" t="s">
        <v>7</v>
      </c>
      <c r="N145" s="582"/>
      <c r="O145" s="1242"/>
      <c r="P145" s="1242"/>
      <c r="Q145" s="1242"/>
      <c r="R145" s="1242"/>
      <c r="S145" s="1242"/>
      <c r="T145" s="1242"/>
      <c r="U145" s="1242"/>
      <c r="V145" s="1242"/>
      <c r="W145" s="632" t="s">
        <v>633</v>
      </c>
      <c r="X145" s="587"/>
      <c r="Y145" s="587"/>
      <c r="Z145" s="587"/>
      <c r="AA145" s="587"/>
      <c r="AB145" s="587"/>
      <c r="AC145" s="587"/>
      <c r="AD145" s="587"/>
      <c r="AE145" s="587"/>
      <c r="AF145" s="587"/>
      <c r="AG145" s="587"/>
      <c r="AH145" s="587"/>
    </row>
    <row r="146" spans="1:35" s="525" customFormat="1" ht="22.5">
      <c r="A146" s="1201"/>
      <c r="B146" s="1201"/>
      <c r="C146" s="1201"/>
      <c r="D146" s="1201">
        <v>1</v>
      </c>
      <c r="E146" s="962"/>
      <c r="F146" s="962"/>
      <c r="G146" s="962"/>
      <c r="H146" s="962"/>
      <c r="I146" s="964"/>
      <c r="J146" s="956"/>
      <c r="K146" s="959"/>
      <c r="L146" s="595" t="str">
        <f>mergeValue(A146) &amp;"."&amp; mergeValue(B146)&amp;"."&amp; mergeValue(C146)&amp;"."&amp; mergeValue(D146)</f>
        <v>1.1.1.1</v>
      </c>
      <c r="M146" s="550" t="s">
        <v>22</v>
      </c>
      <c r="N146" s="582"/>
      <c r="O146" s="1242"/>
      <c r="P146" s="1242"/>
      <c r="Q146" s="1242"/>
      <c r="R146" s="1242"/>
      <c r="S146" s="1242"/>
      <c r="T146" s="1242"/>
      <c r="U146" s="1242"/>
      <c r="V146" s="1242"/>
      <c r="W146" s="632" t="s">
        <v>634</v>
      </c>
      <c r="X146" s="587"/>
      <c r="Y146" s="587"/>
      <c r="Z146" s="587"/>
      <c r="AA146" s="587"/>
      <c r="AB146" s="587"/>
      <c r="AC146" s="587"/>
      <c r="AD146" s="587"/>
      <c r="AE146" s="587"/>
      <c r="AF146" s="587"/>
      <c r="AG146" s="587"/>
      <c r="AH146" s="587"/>
    </row>
    <row r="147" spans="1:35" s="525" customFormat="1" ht="11.25" hidden="1" customHeight="1">
      <c r="A147" s="1201"/>
      <c r="B147" s="1201"/>
      <c r="C147" s="1201"/>
      <c r="D147" s="1201"/>
      <c r="E147" s="1201">
        <v>1</v>
      </c>
      <c r="F147" s="962"/>
      <c r="G147" s="962"/>
      <c r="H147" s="960">
        <v>1</v>
      </c>
      <c r="I147" s="1201">
        <v>1</v>
      </c>
      <c r="J147" s="962"/>
      <c r="K147" s="967"/>
      <c r="L147" s="595"/>
      <c r="M147" s="556"/>
      <c r="N147" s="583"/>
      <c r="O147" s="633"/>
      <c r="P147" s="633"/>
      <c r="Q147" s="633"/>
      <c r="R147" s="633"/>
      <c r="S147" s="633"/>
      <c r="T147" s="633"/>
      <c r="U147" s="633"/>
      <c r="V147" s="510"/>
      <c r="W147" s="561"/>
      <c r="X147" s="587"/>
      <c r="Y147" s="587"/>
      <c r="Z147" s="587"/>
      <c r="AA147" s="587"/>
      <c r="AB147" s="587"/>
      <c r="AC147" s="587"/>
      <c r="AD147" s="587"/>
      <c r="AE147" s="587"/>
      <c r="AF147" s="587"/>
      <c r="AG147" s="587"/>
      <c r="AH147" s="587"/>
    </row>
    <row r="148" spans="1:35" s="525" customFormat="1" ht="90">
      <c r="A148" s="1201"/>
      <c r="B148" s="1201"/>
      <c r="C148" s="1201"/>
      <c r="D148" s="1201"/>
      <c r="E148" s="1201"/>
      <c r="F148" s="1201">
        <v>1</v>
      </c>
      <c r="G148" s="960"/>
      <c r="H148" s="960"/>
      <c r="I148" s="1201"/>
      <c r="J148" s="1201">
        <v>1</v>
      </c>
      <c r="K148" s="968"/>
      <c r="L148" s="595" t="str">
        <f>mergeValue(A148) &amp;"."&amp; mergeValue(B148)&amp;"."&amp; mergeValue(C148)&amp;"."&amp; mergeValue(D148)&amp;"."&amp;  mergeValue(F148)</f>
        <v>1.1.1.1.1</v>
      </c>
      <c r="M148" s="557" t="s">
        <v>10</v>
      </c>
      <c r="N148" s="583"/>
      <c r="O148" s="1203"/>
      <c r="P148" s="1203"/>
      <c r="Q148" s="1203"/>
      <c r="R148" s="1203"/>
      <c r="S148" s="1203"/>
      <c r="T148" s="1203"/>
      <c r="U148" s="1203"/>
      <c r="V148" s="1203"/>
      <c r="W148" s="632" t="s">
        <v>635</v>
      </c>
      <c r="X148" s="587"/>
      <c r="Y148" s="591" t="str">
        <f>strCheckUnique(Z148:Z151)</f>
        <v/>
      </c>
      <c r="Z148" s="587"/>
      <c r="AA148" s="591"/>
      <c r="AB148" s="587"/>
      <c r="AC148" s="587"/>
      <c r="AD148" s="587"/>
      <c r="AE148" s="587"/>
      <c r="AF148" s="587"/>
      <c r="AG148" s="587"/>
      <c r="AH148" s="587"/>
    </row>
    <row r="149" spans="1:35" s="525" customFormat="1" ht="188.25" customHeight="1">
      <c r="A149" s="1201"/>
      <c r="B149" s="1201"/>
      <c r="C149" s="1201"/>
      <c r="D149" s="1201"/>
      <c r="E149" s="1201"/>
      <c r="F149" s="1201"/>
      <c r="G149" s="960">
        <v>1</v>
      </c>
      <c r="H149" s="960"/>
      <c r="I149" s="1201"/>
      <c r="J149" s="1201"/>
      <c r="K149" s="968">
        <v>1</v>
      </c>
      <c r="L149" s="595" t="str">
        <f>mergeValue(A149) &amp;"."&amp; mergeValue(B149)&amp;"."&amp; mergeValue(C149)&amp;"."&amp; mergeValue(D149)&amp;"."&amp; mergeValue(F149)&amp;"."&amp; mergeValue(G149)</f>
        <v>1.1.1.1.1.1</v>
      </c>
      <c r="M149" s="1071"/>
      <c r="N149" s="588"/>
      <c r="O149" s="564"/>
      <c r="P149" s="564"/>
      <c r="Q149" s="1095"/>
      <c r="R149" s="1243"/>
      <c r="S149" s="1208" t="s">
        <v>84</v>
      </c>
      <c r="T149" s="1243"/>
      <c r="U149" s="1208" t="s">
        <v>85</v>
      </c>
      <c r="V149" s="580"/>
      <c r="W149" s="1200" t="s">
        <v>659</v>
      </c>
      <c r="X149" s="587" t="str">
        <f>strCheckDate(O150:V150)</f>
        <v/>
      </c>
      <c r="Y149" s="591"/>
      <c r="Z149" s="591" t="str">
        <f>IF(M149="","",M149 )</f>
        <v/>
      </c>
      <c r="AA149" s="591"/>
      <c r="AB149" s="591"/>
      <c r="AC149" s="591"/>
      <c r="AD149" s="587"/>
      <c r="AE149" s="587"/>
      <c r="AF149" s="587"/>
      <c r="AG149" s="587"/>
      <c r="AH149" s="587"/>
    </row>
    <row r="150" spans="1:35" s="525" customFormat="1" ht="0.2" customHeight="1">
      <c r="A150" s="1201"/>
      <c r="B150" s="1201"/>
      <c r="C150" s="1201"/>
      <c r="D150" s="1201"/>
      <c r="E150" s="1201"/>
      <c r="F150" s="1201"/>
      <c r="G150" s="960"/>
      <c r="H150" s="960"/>
      <c r="I150" s="1201"/>
      <c r="J150" s="1201"/>
      <c r="K150" s="968"/>
      <c r="L150" s="602"/>
      <c r="M150" s="648"/>
      <c r="N150" s="588"/>
      <c r="O150" s="564"/>
      <c r="P150" s="564"/>
      <c r="Q150" s="586" t="str">
        <f>R149 &amp; "-" &amp; T149</f>
        <v>-</v>
      </c>
      <c r="R150" s="1207"/>
      <c r="S150" s="1208"/>
      <c r="T150" s="1207"/>
      <c r="U150" s="1208"/>
      <c r="V150" s="580"/>
      <c r="W150" s="1200"/>
      <c r="X150" s="587"/>
      <c r="Y150" s="587"/>
      <c r="Z150" s="587"/>
      <c r="AA150" s="587"/>
      <c r="AB150" s="587"/>
      <c r="AC150" s="587"/>
      <c r="AD150" s="587"/>
      <c r="AE150" s="587"/>
      <c r="AF150" s="587"/>
      <c r="AG150" s="587"/>
      <c r="AH150" s="587"/>
    </row>
    <row r="151" spans="1:35" s="524" customFormat="1" ht="15" customHeight="1">
      <c r="A151" s="1201"/>
      <c r="B151" s="1201"/>
      <c r="C151" s="1201"/>
      <c r="D151" s="1201"/>
      <c r="E151" s="1201"/>
      <c r="F151" s="1201"/>
      <c r="G151" s="962"/>
      <c r="H151" s="960"/>
      <c r="I151" s="1201"/>
      <c r="J151" s="1201"/>
      <c r="K151" s="967"/>
      <c r="L151" s="540"/>
      <c r="M151" s="558" t="s">
        <v>25</v>
      </c>
      <c r="N151" s="553"/>
      <c r="O151" s="547"/>
      <c r="P151" s="547"/>
      <c r="Q151" s="547"/>
      <c r="R151" s="575"/>
      <c r="S151" s="566"/>
      <c r="T151" s="565"/>
      <c r="U151" s="553"/>
      <c r="V151" s="562"/>
      <c r="W151" s="1200"/>
      <c r="X151" s="589"/>
      <c r="Y151" s="589"/>
      <c r="Z151" s="589"/>
      <c r="AA151" s="589"/>
      <c r="AB151" s="589"/>
      <c r="AC151" s="589"/>
      <c r="AD151" s="589"/>
      <c r="AE151" s="589"/>
      <c r="AF151" s="589"/>
      <c r="AG151" s="589"/>
      <c r="AH151" s="589"/>
    </row>
    <row r="152" spans="1:35" s="524" customFormat="1" ht="15" customHeight="1">
      <c r="A152" s="1201"/>
      <c r="B152" s="1201"/>
      <c r="C152" s="1201"/>
      <c r="D152" s="1201"/>
      <c r="E152" s="1201"/>
      <c r="F152" s="962"/>
      <c r="G152" s="962"/>
      <c r="H152" s="960"/>
      <c r="I152" s="1201"/>
      <c r="J152" s="962"/>
      <c r="K152" s="967"/>
      <c r="L152" s="540"/>
      <c r="M152" s="553" t="s">
        <v>11</v>
      </c>
      <c r="N152" s="552"/>
      <c r="O152" s="547"/>
      <c r="P152" s="547"/>
      <c r="Q152" s="547"/>
      <c r="R152" s="575"/>
      <c r="S152" s="566"/>
      <c r="T152" s="565"/>
      <c r="U152" s="552"/>
      <c r="V152" s="566"/>
      <c r="W152" s="562"/>
      <c r="X152" s="589"/>
      <c r="Y152" s="589"/>
      <c r="Z152" s="589"/>
      <c r="AA152" s="589"/>
      <c r="AB152" s="589"/>
      <c r="AC152" s="589"/>
      <c r="AD152" s="589"/>
      <c r="AE152" s="589"/>
      <c r="AF152" s="589"/>
      <c r="AG152" s="589"/>
      <c r="AH152" s="589"/>
    </row>
    <row r="153" spans="1:35" s="524" customFormat="1" ht="15" hidden="1" customHeight="1">
      <c r="A153" s="1201"/>
      <c r="B153" s="1201"/>
      <c r="C153" s="1201"/>
      <c r="D153" s="1201"/>
      <c r="E153" s="966"/>
      <c r="F153" s="962"/>
      <c r="G153" s="962"/>
      <c r="H153" s="962"/>
      <c r="I153" s="958"/>
      <c r="J153" s="955"/>
      <c r="K153" s="965"/>
      <c r="L153" s="540"/>
      <c r="M153" s="553"/>
      <c r="N153" s="553"/>
      <c r="O153" s="553"/>
      <c r="P153" s="553"/>
      <c r="Q153" s="553"/>
      <c r="R153" s="553"/>
      <c r="S153" s="553"/>
      <c r="T153" s="553"/>
      <c r="U153" s="553"/>
      <c r="V153" s="566"/>
      <c r="W153" s="562"/>
      <c r="X153" s="589"/>
      <c r="Y153" s="589"/>
      <c r="Z153" s="589"/>
      <c r="AA153" s="589"/>
      <c r="AB153" s="589"/>
      <c r="AC153" s="589"/>
      <c r="AD153" s="589"/>
      <c r="AE153" s="589"/>
      <c r="AF153" s="589"/>
      <c r="AG153" s="589"/>
      <c r="AH153" s="589"/>
      <c r="AI153" s="589"/>
    </row>
    <row r="154" spans="1:35" s="524" customFormat="1" ht="15" customHeight="1">
      <c r="A154" s="1201"/>
      <c r="B154" s="1201"/>
      <c r="C154" s="1201"/>
      <c r="D154" s="966"/>
      <c r="E154" s="966"/>
      <c r="F154" s="962"/>
      <c r="G154" s="962"/>
      <c r="H154" s="962"/>
      <c r="I154" s="958"/>
      <c r="J154" s="955"/>
      <c r="K154" s="965"/>
      <c r="L154" s="540"/>
      <c r="M154" s="552" t="s">
        <v>17</v>
      </c>
      <c r="N154" s="551"/>
      <c r="O154" s="547"/>
      <c r="P154" s="547"/>
      <c r="Q154" s="547"/>
      <c r="R154" s="575"/>
      <c r="S154" s="566"/>
      <c r="T154" s="565"/>
      <c r="U154" s="551"/>
      <c r="V154" s="566"/>
      <c r="W154" s="562"/>
      <c r="X154" s="589"/>
      <c r="Y154" s="589"/>
      <c r="Z154" s="589"/>
      <c r="AA154" s="589"/>
      <c r="AB154" s="589"/>
      <c r="AC154" s="589"/>
      <c r="AD154" s="589"/>
      <c r="AE154" s="589"/>
      <c r="AF154" s="589"/>
      <c r="AG154" s="589"/>
      <c r="AH154" s="589"/>
    </row>
    <row r="155" spans="1:35" s="524" customFormat="1" ht="15" customHeight="1">
      <c r="A155" s="1201"/>
      <c r="B155" s="1201"/>
      <c r="C155" s="966"/>
      <c r="D155" s="966"/>
      <c r="E155" s="966"/>
      <c r="F155" s="966"/>
      <c r="G155" s="971"/>
      <c r="H155" s="958"/>
      <c r="I155" s="969"/>
      <c r="J155" s="955"/>
      <c r="K155" s="970"/>
      <c r="L155" s="540"/>
      <c r="M155" s="551" t="s">
        <v>18</v>
      </c>
      <c r="N155" s="551"/>
      <c r="O155" s="547"/>
      <c r="P155" s="547"/>
      <c r="Q155" s="547"/>
      <c r="R155" s="575"/>
      <c r="S155" s="566"/>
      <c r="T155" s="565"/>
      <c r="U155" s="551"/>
      <c r="V155" s="566"/>
      <c r="W155" s="562"/>
      <c r="X155" s="589"/>
      <c r="Y155" s="589"/>
      <c r="Z155" s="589"/>
      <c r="AA155" s="589"/>
      <c r="AB155" s="589"/>
      <c r="AC155" s="589"/>
      <c r="AD155" s="589"/>
      <c r="AE155" s="589"/>
      <c r="AF155" s="589"/>
      <c r="AG155" s="589"/>
      <c r="AH155" s="589"/>
    </row>
    <row r="156" spans="1:35" s="524" customFormat="1" ht="15" customHeight="1">
      <c r="A156" s="1201"/>
      <c r="B156" s="966"/>
      <c r="C156" s="966"/>
      <c r="D156" s="966"/>
      <c r="E156" s="966"/>
      <c r="F156" s="966"/>
      <c r="G156" s="971"/>
      <c r="H156" s="958"/>
      <c r="I156" s="958"/>
      <c r="J156" s="955"/>
      <c r="K156" s="965"/>
      <c r="L156" s="540"/>
      <c r="M156" s="560" t="s">
        <v>19</v>
      </c>
      <c r="N156" s="551"/>
      <c r="O156" s="547"/>
      <c r="P156" s="547"/>
      <c r="Q156" s="547"/>
      <c r="R156" s="575"/>
      <c r="S156" s="566"/>
      <c r="T156" s="565"/>
      <c r="U156" s="551"/>
      <c r="V156" s="566"/>
      <c r="W156" s="562"/>
      <c r="X156" s="589"/>
      <c r="Y156" s="589"/>
      <c r="Z156" s="589"/>
      <c r="AA156" s="589"/>
      <c r="AB156" s="589"/>
      <c r="AC156" s="589"/>
      <c r="AD156" s="589"/>
      <c r="AE156" s="589"/>
      <c r="AF156" s="589"/>
      <c r="AG156" s="589"/>
      <c r="AH156" s="589"/>
    </row>
    <row r="157" spans="1:35" s="524" customFormat="1" ht="15" customHeight="1">
      <c r="A157" s="954"/>
      <c r="B157" s="954"/>
      <c r="C157" s="954"/>
      <c r="D157" s="954"/>
      <c r="E157" s="954"/>
      <c r="F157" s="954"/>
      <c r="G157" s="954"/>
      <c r="H157" s="954"/>
      <c r="I157" s="954"/>
      <c r="J157" s="954"/>
      <c r="K157" s="954"/>
      <c r="L157" s="540"/>
      <c r="M157" s="567" t="s">
        <v>309</v>
      </c>
      <c r="N157" s="551"/>
      <c r="O157" s="547"/>
      <c r="P157" s="547"/>
      <c r="Q157" s="547"/>
      <c r="R157" s="575"/>
      <c r="S157" s="566"/>
      <c r="T157" s="565"/>
      <c r="U157" s="551"/>
      <c r="V157" s="566"/>
      <c r="W157" s="562"/>
      <c r="X157" s="589"/>
      <c r="Y157" s="589"/>
      <c r="Z157" s="589"/>
      <c r="AA157" s="589"/>
      <c r="AB157" s="589"/>
      <c r="AC157" s="589"/>
      <c r="AD157" s="589"/>
      <c r="AE157" s="589"/>
      <c r="AF157" s="589"/>
      <c r="AG157" s="589"/>
      <c r="AH157" s="589"/>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5" customFormat="1" ht="22.5">
      <c r="A161" s="1201">
        <v>1</v>
      </c>
      <c r="B161" s="903"/>
      <c r="C161" s="903"/>
      <c r="D161" s="903"/>
      <c r="E161" s="904"/>
      <c r="F161" s="905"/>
      <c r="G161" s="905"/>
      <c r="H161" s="905"/>
      <c r="I161" s="906"/>
      <c r="J161" s="901"/>
      <c r="K161" s="908"/>
      <c r="L161" s="595">
        <f>mergeValue(A161)</f>
        <v>1</v>
      </c>
      <c r="M161" s="643" t="s">
        <v>20</v>
      </c>
      <c r="N161" s="582"/>
      <c r="O161" s="1297"/>
      <c r="P161" s="1298"/>
      <c r="Q161" s="1298"/>
      <c r="R161" s="1298"/>
      <c r="S161" s="1298"/>
      <c r="T161" s="1298"/>
      <c r="U161" s="1298"/>
      <c r="V161" s="1299"/>
      <c r="W161" s="632" t="s">
        <v>476</v>
      </c>
      <c r="X161" s="587"/>
      <c r="Y161" s="587"/>
      <c r="Z161" s="587"/>
      <c r="AA161" s="587"/>
      <c r="AB161" s="587"/>
      <c r="AC161" s="587"/>
      <c r="AD161" s="587"/>
      <c r="AE161" s="587"/>
      <c r="AF161" s="587"/>
      <c r="AG161" s="587"/>
    </row>
    <row r="162" spans="1:33" s="525" customFormat="1" ht="22.5">
      <c r="A162" s="1201"/>
      <c r="B162" s="1201">
        <v>1</v>
      </c>
      <c r="C162" s="903"/>
      <c r="D162" s="903"/>
      <c r="E162" s="905"/>
      <c r="F162" s="905"/>
      <c r="G162" s="905"/>
      <c r="H162" s="905"/>
      <c r="I162" s="900"/>
      <c r="J162" s="899"/>
      <c r="K162" s="902"/>
      <c r="L162" s="595" t="str">
        <f>mergeValue(A162) &amp;"."&amp; mergeValue(B162)</f>
        <v>1.1</v>
      </c>
      <c r="M162" s="548" t="s">
        <v>16</v>
      </c>
      <c r="N162" s="582"/>
      <c r="O162" s="1297"/>
      <c r="P162" s="1298"/>
      <c r="Q162" s="1298"/>
      <c r="R162" s="1298"/>
      <c r="S162" s="1298"/>
      <c r="T162" s="1298"/>
      <c r="U162" s="1298"/>
      <c r="V162" s="1299"/>
      <c r="W162" s="632" t="s">
        <v>477</v>
      </c>
      <c r="X162" s="587"/>
      <c r="Y162" s="587"/>
      <c r="Z162" s="587"/>
      <c r="AA162" s="587"/>
      <c r="AB162" s="587"/>
      <c r="AC162" s="587"/>
      <c r="AD162" s="587"/>
      <c r="AE162" s="587"/>
      <c r="AF162" s="587"/>
      <c r="AG162" s="587"/>
    </row>
    <row r="163" spans="1:33" s="525" customFormat="1" ht="22.5">
      <c r="A163" s="1201"/>
      <c r="B163" s="1201"/>
      <c r="C163" s="1201">
        <v>1</v>
      </c>
      <c r="D163" s="903"/>
      <c r="E163" s="905"/>
      <c r="F163" s="905"/>
      <c r="G163" s="905"/>
      <c r="H163" s="905"/>
      <c r="I163" s="907"/>
      <c r="J163" s="899"/>
      <c r="K163" s="902"/>
      <c r="L163" s="595" t="str">
        <f>mergeValue(A163) &amp;"."&amp; mergeValue(B163)&amp;"."&amp; mergeValue(C163)</f>
        <v>1.1.1</v>
      </c>
      <c r="M163" s="549" t="s">
        <v>7</v>
      </c>
      <c r="N163" s="582"/>
      <c r="O163" s="1297"/>
      <c r="P163" s="1298"/>
      <c r="Q163" s="1298"/>
      <c r="R163" s="1298"/>
      <c r="S163" s="1298"/>
      <c r="T163" s="1298"/>
      <c r="U163" s="1298"/>
      <c r="V163" s="1299"/>
      <c r="W163" s="632" t="s">
        <v>633</v>
      </c>
      <c r="X163" s="587"/>
      <c r="Y163" s="587"/>
      <c r="Z163" s="587"/>
      <c r="AA163" s="587"/>
      <c r="AB163" s="587"/>
      <c r="AC163" s="587"/>
      <c r="AD163" s="587"/>
      <c r="AE163" s="587"/>
      <c r="AF163" s="587"/>
      <c r="AG163" s="587"/>
    </row>
    <row r="164" spans="1:33" s="525" customFormat="1" ht="22.5">
      <c r="A164" s="1201"/>
      <c r="B164" s="1201"/>
      <c r="C164" s="1201"/>
      <c r="D164" s="1201">
        <v>1</v>
      </c>
      <c r="E164" s="905"/>
      <c r="F164" s="905"/>
      <c r="G164" s="905"/>
      <c r="H164" s="905"/>
      <c r="I164" s="907"/>
      <c r="J164" s="899"/>
      <c r="K164" s="902"/>
      <c r="L164" s="595" t="str">
        <f>mergeValue(A164) &amp;"."&amp; mergeValue(B164)&amp;"."&amp; mergeValue(C164)&amp;"."&amp; mergeValue(D164)</f>
        <v>1.1.1.1</v>
      </c>
      <c r="M164" s="550" t="s">
        <v>22</v>
      </c>
      <c r="N164" s="582"/>
      <c r="O164" s="1297"/>
      <c r="P164" s="1298"/>
      <c r="Q164" s="1298"/>
      <c r="R164" s="1298"/>
      <c r="S164" s="1298"/>
      <c r="T164" s="1298"/>
      <c r="U164" s="1298"/>
      <c r="V164" s="1299"/>
      <c r="W164" s="632" t="s">
        <v>634</v>
      </c>
      <c r="X164" s="587"/>
      <c r="Y164" s="587"/>
      <c r="Z164" s="587"/>
      <c r="AA164" s="587"/>
      <c r="AB164" s="587"/>
      <c r="AC164" s="587"/>
      <c r="AD164" s="587"/>
      <c r="AE164" s="587"/>
      <c r="AF164" s="587"/>
      <c r="AG164" s="587"/>
    </row>
    <row r="165" spans="1:33" s="525" customFormat="1" ht="101.25">
      <c r="A165" s="1201"/>
      <c r="B165" s="1201"/>
      <c r="C165" s="1201"/>
      <c r="D165" s="1201"/>
      <c r="E165" s="1201">
        <v>1</v>
      </c>
      <c r="F165" s="905"/>
      <c r="G165" s="905"/>
      <c r="H165" s="903">
        <v>1</v>
      </c>
      <c r="I165" s="1201">
        <v>1</v>
      </c>
      <c r="J165" s="905"/>
      <c r="K165" s="910"/>
      <c r="L165" s="595" t="str">
        <f>mergeValue(A165) &amp;"."&amp; mergeValue(B165)&amp;"."&amp; mergeValue(C165)&amp;"."&amp; mergeValue(D165)&amp;"."&amp; mergeValue(E165)</f>
        <v>1.1.1.1.1</v>
      </c>
      <c r="M165" s="556" t="s">
        <v>9</v>
      </c>
      <c r="N165" s="583"/>
      <c r="O165" s="1204"/>
      <c r="P165" s="1205"/>
      <c r="Q165" s="1205"/>
      <c r="R165" s="1205"/>
      <c r="S165" s="1205"/>
      <c r="T165" s="1205"/>
      <c r="U165" s="1205"/>
      <c r="V165" s="1206"/>
      <c r="W165" s="632" t="s">
        <v>638</v>
      </c>
      <c r="X165" s="587"/>
      <c r="Y165" s="587"/>
      <c r="Z165" s="587"/>
      <c r="AA165" s="587"/>
      <c r="AB165" s="587"/>
      <c r="AC165" s="587"/>
      <c r="AD165" s="587"/>
      <c r="AE165" s="587"/>
      <c r="AF165" s="587"/>
      <c r="AG165" s="587"/>
    </row>
    <row r="166" spans="1:33" s="525" customFormat="1" ht="90">
      <c r="A166" s="1201"/>
      <c r="B166" s="1201"/>
      <c r="C166" s="1201"/>
      <c r="D166" s="1201"/>
      <c r="E166" s="1201"/>
      <c r="F166" s="1201">
        <v>1</v>
      </c>
      <c r="G166" s="903"/>
      <c r="H166" s="903"/>
      <c r="I166" s="1201"/>
      <c r="J166" s="1201">
        <v>1</v>
      </c>
      <c r="K166" s="911"/>
      <c r="L166" s="595" t="str">
        <f>mergeValue(A166) &amp;"."&amp; mergeValue(B166)&amp;"."&amp; mergeValue(C166)&amp;"."&amp; mergeValue(D166)&amp;"."&amp; mergeValue(E166)&amp;"."&amp; mergeValue(F166)</f>
        <v>1.1.1.1.1.1</v>
      </c>
      <c r="M166" s="557" t="s">
        <v>10</v>
      </c>
      <c r="N166" s="583"/>
      <c r="O166" s="1204"/>
      <c r="P166" s="1205"/>
      <c r="Q166" s="1205"/>
      <c r="R166" s="1205"/>
      <c r="S166" s="1205"/>
      <c r="T166" s="1205"/>
      <c r="U166" s="1205"/>
      <c r="V166" s="1206"/>
      <c r="W166" s="632" t="s">
        <v>636</v>
      </c>
      <c r="X166" s="587"/>
      <c r="Y166" s="591" t="str">
        <f>strCheckUnique(Z166:Z169)</f>
        <v/>
      </c>
      <c r="Z166" s="587"/>
      <c r="AA166" s="591" t="str">
        <f>IF(O166="","",O166 &amp; ":_")</f>
        <v/>
      </c>
      <c r="AB166" s="587"/>
      <c r="AC166" s="587"/>
      <c r="AD166" s="587"/>
      <c r="AE166" s="587"/>
      <c r="AF166" s="587"/>
      <c r="AG166" s="587"/>
    </row>
    <row r="167" spans="1:33" s="525" customFormat="1" ht="188.25" customHeight="1">
      <c r="A167" s="1201"/>
      <c r="B167" s="1201"/>
      <c r="C167" s="1201"/>
      <c r="D167" s="1201"/>
      <c r="E167" s="1201"/>
      <c r="F167" s="1201"/>
      <c r="G167" s="903">
        <v>1</v>
      </c>
      <c r="H167" s="903"/>
      <c r="I167" s="1201"/>
      <c r="J167" s="1201"/>
      <c r="K167" s="911">
        <v>1</v>
      </c>
      <c r="L167" s="595" t="str">
        <f>mergeValue(A167) &amp;"."&amp; mergeValue(B167)&amp;"."&amp; mergeValue(C167)&amp;"."&amp; mergeValue(D167)&amp;"."&amp; mergeValue(E167)&amp;"."&amp; mergeValue(F167)&amp;"."&amp; mergeValue(G167)</f>
        <v>1.1.1.1.1.1.1</v>
      </c>
      <c r="M167" s="1071"/>
      <c r="N167" s="588"/>
      <c r="O167" s="1080"/>
      <c r="P167" s="564"/>
      <c r="Q167" s="564"/>
      <c r="R167" s="1243"/>
      <c r="S167" s="1208" t="s">
        <v>84</v>
      </c>
      <c r="T167" s="1243"/>
      <c r="U167" s="1208" t="s">
        <v>84</v>
      </c>
      <c r="V167" s="580"/>
      <c r="W167" s="1200" t="s">
        <v>656</v>
      </c>
      <c r="X167" s="587" t="str">
        <f>strCheckDate(O168:V168)</f>
        <v/>
      </c>
      <c r="Y167" s="591"/>
      <c r="Z167" s="591" t="str">
        <f>IF(M167="","",M167 )</f>
        <v/>
      </c>
      <c r="AA167" s="591"/>
      <c r="AB167" s="591"/>
      <c r="AC167" s="591"/>
      <c r="AD167" s="587"/>
      <c r="AE167" s="587"/>
      <c r="AF167" s="587"/>
      <c r="AG167" s="587"/>
    </row>
    <row r="168" spans="1:33" s="525" customFormat="1" ht="11.25" hidden="1" customHeight="1">
      <c r="A168" s="1201"/>
      <c r="B168" s="1201"/>
      <c r="C168" s="1201"/>
      <c r="D168" s="1201"/>
      <c r="E168" s="1201"/>
      <c r="F168" s="1201"/>
      <c r="G168" s="903"/>
      <c r="H168" s="903"/>
      <c r="I168" s="1201"/>
      <c r="J168" s="1201"/>
      <c r="K168" s="911"/>
      <c r="L168" s="602"/>
      <c r="M168" s="648"/>
      <c r="N168" s="588"/>
      <c r="O168" s="586"/>
      <c r="P168" s="564"/>
      <c r="Q168" s="586" t="str">
        <f>R167 &amp; "-" &amp; T167</f>
        <v>-</v>
      </c>
      <c r="R168" s="1207"/>
      <c r="S168" s="1208"/>
      <c r="T168" s="1207"/>
      <c r="U168" s="1208"/>
      <c r="V168" s="580"/>
      <c r="W168" s="1200"/>
      <c r="X168" s="587"/>
      <c r="Y168" s="587"/>
      <c r="Z168" s="587"/>
      <c r="AA168" s="587"/>
      <c r="AB168" s="587"/>
      <c r="AC168" s="587"/>
      <c r="AD168" s="587"/>
      <c r="AE168" s="587"/>
      <c r="AF168" s="587"/>
      <c r="AG168" s="587"/>
    </row>
    <row r="169" spans="1:33" s="524" customFormat="1" ht="15" customHeight="1">
      <c r="A169" s="1201"/>
      <c r="B169" s="1201"/>
      <c r="C169" s="1201"/>
      <c r="D169" s="1201"/>
      <c r="E169" s="1201"/>
      <c r="F169" s="1201"/>
      <c r="G169" s="905"/>
      <c r="H169" s="903"/>
      <c r="I169" s="1201"/>
      <c r="J169" s="1201"/>
      <c r="K169" s="910"/>
      <c r="L169" s="540"/>
      <c r="M169" s="559" t="s">
        <v>25</v>
      </c>
      <c r="N169" s="553"/>
      <c r="O169" s="547"/>
      <c r="P169" s="547"/>
      <c r="Q169" s="547"/>
      <c r="R169" s="575"/>
      <c r="S169" s="566"/>
      <c r="T169" s="565"/>
      <c r="U169" s="553"/>
      <c r="V169" s="562"/>
      <c r="W169" s="1200"/>
      <c r="X169" s="589"/>
      <c r="Y169" s="589"/>
      <c r="Z169" s="589"/>
      <c r="AA169" s="589"/>
      <c r="AB169" s="589"/>
      <c r="AC169" s="589"/>
      <c r="AD169" s="589"/>
      <c r="AE169" s="589"/>
      <c r="AF169" s="589"/>
      <c r="AG169" s="589"/>
    </row>
    <row r="170" spans="1:33" s="524" customFormat="1" ht="15" customHeight="1">
      <c r="A170" s="1201"/>
      <c r="B170" s="1201"/>
      <c r="C170" s="1201"/>
      <c r="D170" s="1201"/>
      <c r="E170" s="1201"/>
      <c r="F170" s="905"/>
      <c r="G170" s="905"/>
      <c r="H170" s="903"/>
      <c r="I170" s="1201"/>
      <c r="J170" s="905"/>
      <c r="K170" s="910"/>
      <c r="L170" s="540"/>
      <c r="M170" s="558" t="s">
        <v>11</v>
      </c>
      <c r="N170" s="552"/>
      <c r="O170" s="547"/>
      <c r="P170" s="547"/>
      <c r="Q170" s="547"/>
      <c r="R170" s="575"/>
      <c r="S170" s="566"/>
      <c r="T170" s="565"/>
      <c r="U170" s="552"/>
      <c r="V170" s="566"/>
      <c r="W170" s="562"/>
      <c r="X170" s="589"/>
      <c r="Y170" s="589"/>
      <c r="Z170" s="589"/>
      <c r="AA170" s="589"/>
      <c r="AB170" s="589"/>
      <c r="AC170" s="589"/>
      <c r="AD170" s="589"/>
      <c r="AE170" s="589"/>
      <c r="AF170" s="589"/>
      <c r="AG170" s="589"/>
    </row>
    <row r="171" spans="1:33" s="524" customFormat="1" ht="15" customHeight="1">
      <c r="A171" s="1201"/>
      <c r="B171" s="1201"/>
      <c r="C171" s="1201"/>
      <c r="D171" s="1201"/>
      <c r="E171" s="909"/>
      <c r="F171" s="905"/>
      <c r="G171" s="905"/>
      <c r="H171" s="905"/>
      <c r="I171" s="901"/>
      <c r="J171" s="898"/>
      <c r="K171" s="908"/>
      <c r="L171" s="540"/>
      <c r="M171" s="553" t="s">
        <v>12</v>
      </c>
      <c r="N171" s="551"/>
      <c r="O171" s="547"/>
      <c r="P171" s="547"/>
      <c r="Q171" s="547"/>
      <c r="R171" s="575"/>
      <c r="S171" s="566"/>
      <c r="T171" s="565"/>
      <c r="U171" s="551"/>
      <c r="V171" s="566"/>
      <c r="W171" s="562"/>
      <c r="X171" s="589"/>
      <c r="Y171" s="589"/>
      <c r="Z171" s="589"/>
      <c r="AA171" s="589"/>
      <c r="AB171" s="589"/>
      <c r="AC171" s="589"/>
      <c r="AD171" s="589"/>
      <c r="AE171" s="589"/>
      <c r="AF171" s="589"/>
      <c r="AG171" s="589"/>
    </row>
    <row r="172" spans="1:33" s="524" customFormat="1" ht="15" customHeight="1">
      <c r="A172" s="1201"/>
      <c r="B172" s="1201"/>
      <c r="C172" s="1201"/>
      <c r="D172" s="909"/>
      <c r="E172" s="909"/>
      <c r="F172" s="905"/>
      <c r="G172" s="905"/>
      <c r="H172" s="905"/>
      <c r="I172" s="901"/>
      <c r="J172" s="898"/>
      <c r="K172" s="908"/>
      <c r="L172" s="540"/>
      <c r="M172" s="552" t="s">
        <v>17</v>
      </c>
      <c r="N172" s="551"/>
      <c r="O172" s="547"/>
      <c r="P172" s="547"/>
      <c r="Q172" s="547"/>
      <c r="R172" s="575"/>
      <c r="S172" s="566"/>
      <c r="T172" s="565"/>
      <c r="U172" s="551"/>
      <c r="V172" s="566"/>
      <c r="W172" s="562"/>
      <c r="X172" s="589"/>
      <c r="Y172" s="589"/>
      <c r="Z172" s="589"/>
      <c r="AA172" s="589"/>
      <c r="AB172" s="589"/>
      <c r="AC172" s="589"/>
      <c r="AD172" s="589"/>
      <c r="AE172" s="589"/>
      <c r="AF172" s="589"/>
      <c r="AG172" s="589"/>
    </row>
    <row r="173" spans="1:33" s="524" customFormat="1" ht="15" customHeight="1">
      <c r="A173" s="1201"/>
      <c r="B173" s="1201"/>
      <c r="C173" s="909"/>
      <c r="D173" s="909"/>
      <c r="E173" s="909"/>
      <c r="F173" s="909"/>
      <c r="G173" s="914"/>
      <c r="H173" s="901"/>
      <c r="I173" s="912"/>
      <c r="J173" s="898"/>
      <c r="K173" s="913"/>
      <c r="L173" s="540"/>
      <c r="M173" s="551" t="s">
        <v>18</v>
      </c>
      <c r="N173" s="551"/>
      <c r="O173" s="547"/>
      <c r="P173" s="547"/>
      <c r="Q173" s="547"/>
      <c r="R173" s="575"/>
      <c r="S173" s="566"/>
      <c r="T173" s="565"/>
      <c r="U173" s="551"/>
      <c r="V173" s="566"/>
      <c r="W173" s="562"/>
      <c r="X173" s="589"/>
      <c r="Y173" s="589"/>
      <c r="Z173" s="589"/>
      <c r="AA173" s="589"/>
      <c r="AB173" s="589"/>
      <c r="AC173" s="589"/>
      <c r="AD173" s="589"/>
      <c r="AE173" s="589"/>
      <c r="AF173" s="589"/>
      <c r="AG173" s="589"/>
    </row>
    <row r="174" spans="1:33" s="524" customFormat="1" ht="15" customHeight="1">
      <c r="A174" s="1201"/>
      <c r="B174" s="909"/>
      <c r="C174" s="909"/>
      <c r="D174" s="909"/>
      <c r="E174" s="909"/>
      <c r="F174" s="909"/>
      <c r="G174" s="914"/>
      <c r="H174" s="901"/>
      <c r="I174" s="901"/>
      <c r="J174" s="898"/>
      <c r="K174" s="908"/>
      <c r="L174" s="540"/>
      <c r="M174" s="560" t="s">
        <v>19</v>
      </c>
      <c r="N174" s="551"/>
      <c r="O174" s="547"/>
      <c r="P174" s="547"/>
      <c r="Q174" s="547"/>
      <c r="R174" s="575"/>
      <c r="S174" s="566"/>
      <c r="T174" s="565"/>
      <c r="U174" s="551"/>
      <c r="V174" s="566"/>
      <c r="W174" s="562"/>
      <c r="X174" s="589"/>
      <c r="Y174" s="589"/>
      <c r="Z174" s="589"/>
      <c r="AA174" s="589"/>
      <c r="AB174" s="589"/>
      <c r="AC174" s="589"/>
      <c r="AD174" s="589"/>
      <c r="AE174" s="589"/>
      <c r="AF174" s="589"/>
      <c r="AG174" s="589"/>
    </row>
    <row r="175" spans="1:33" s="524" customFormat="1" ht="15" customHeight="1">
      <c r="A175" s="897"/>
      <c r="B175" s="897"/>
      <c r="C175" s="897"/>
      <c r="D175" s="897"/>
      <c r="E175" s="897"/>
      <c r="F175" s="897"/>
      <c r="G175" s="897"/>
      <c r="H175" s="897"/>
      <c r="I175" s="897"/>
      <c r="J175" s="897"/>
      <c r="K175" s="897"/>
      <c r="L175" s="540"/>
      <c r="M175" s="567" t="s">
        <v>309</v>
      </c>
      <c r="N175" s="551"/>
      <c r="O175" s="547"/>
      <c r="P175" s="547"/>
      <c r="Q175" s="547"/>
      <c r="R175" s="575"/>
      <c r="S175" s="566"/>
      <c r="T175" s="565"/>
      <c r="U175" s="551"/>
      <c r="V175" s="759"/>
      <c r="W175" s="759"/>
      <c r="X175" s="759"/>
      <c r="Y175" s="768"/>
      <c r="Z175" s="767"/>
      <c r="AA175" s="766"/>
      <c r="AB175" s="760"/>
      <c r="AC175" s="767"/>
      <c r="AD175" s="764"/>
      <c r="AE175" s="589"/>
      <c r="AF175" s="589"/>
      <c r="AG175" s="589"/>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7" customFormat="1" ht="22.5">
      <c r="A179" s="1201">
        <v>1</v>
      </c>
      <c r="B179" s="982"/>
      <c r="C179" s="982"/>
      <c r="D179" s="982"/>
      <c r="E179" s="982"/>
      <c r="F179" s="982"/>
      <c r="G179" s="983"/>
      <c r="H179" s="983"/>
      <c r="I179" s="985"/>
      <c r="J179" s="977"/>
      <c r="K179" s="977"/>
      <c r="L179" s="726">
        <f>mergeValue(A179)</f>
        <v>1</v>
      </c>
      <c r="M179" s="643" t="s">
        <v>20</v>
      </c>
      <c r="N179" s="718"/>
      <c r="O179" s="1297"/>
      <c r="P179" s="1298"/>
      <c r="Q179" s="1298"/>
      <c r="R179" s="1298"/>
      <c r="S179" s="1298"/>
      <c r="T179" s="1298"/>
      <c r="U179" s="1298"/>
      <c r="V179" s="1298"/>
      <c r="W179" s="1299"/>
      <c r="X179" s="719" t="s">
        <v>476</v>
      </c>
      <c r="Y179" s="721"/>
      <c r="Z179" s="721"/>
      <c r="AA179" s="721"/>
      <c r="AB179" s="721"/>
      <c r="AC179" s="721"/>
      <c r="AD179" s="721"/>
      <c r="AE179" s="721"/>
      <c r="AF179" s="721"/>
      <c r="AG179" s="721"/>
    </row>
    <row r="180" spans="1:47" s="687" customFormat="1" ht="22.5">
      <c r="A180" s="1201"/>
      <c r="B180" s="1201">
        <v>1</v>
      </c>
      <c r="C180" s="982"/>
      <c r="D180" s="982"/>
      <c r="E180" s="982"/>
      <c r="F180" s="982"/>
      <c r="G180" s="987"/>
      <c r="H180" s="984"/>
      <c r="I180" s="989"/>
      <c r="J180" s="974"/>
      <c r="K180" s="973"/>
      <c r="L180" s="726" t="str">
        <f>mergeValue(A180) &amp;"."&amp; mergeValue(B180)</f>
        <v>1.1</v>
      </c>
      <c r="M180" s="694" t="s">
        <v>16</v>
      </c>
      <c r="N180" s="718"/>
      <c r="O180" s="1297"/>
      <c r="P180" s="1298"/>
      <c r="Q180" s="1298"/>
      <c r="R180" s="1298"/>
      <c r="S180" s="1298"/>
      <c r="T180" s="1298"/>
      <c r="U180" s="1298"/>
      <c r="V180" s="1298"/>
      <c r="W180" s="1299"/>
      <c r="X180" s="719" t="s">
        <v>477</v>
      </c>
      <c r="Y180" s="721"/>
      <c r="Z180" s="721"/>
      <c r="AA180" s="721"/>
      <c r="AB180" s="721"/>
      <c r="AC180" s="721"/>
      <c r="AD180" s="721"/>
      <c r="AE180" s="721"/>
      <c r="AF180" s="721"/>
      <c r="AG180" s="721"/>
    </row>
    <row r="181" spans="1:47" s="687" customFormat="1" ht="22.5">
      <c r="A181" s="1201"/>
      <c r="B181" s="1201"/>
      <c r="C181" s="1201">
        <v>1</v>
      </c>
      <c r="D181" s="982"/>
      <c r="E181" s="982"/>
      <c r="F181" s="982"/>
      <c r="G181" s="987"/>
      <c r="H181" s="984"/>
      <c r="I181" s="990"/>
      <c r="J181" s="974"/>
      <c r="K181" s="973"/>
      <c r="L181" s="726" t="str">
        <f>mergeValue(A181) &amp;"."&amp; mergeValue(B181)&amp;"."&amp; mergeValue(C181)</f>
        <v>1.1.1</v>
      </c>
      <c r="M181" s="695" t="s">
        <v>7</v>
      </c>
      <c r="N181" s="718"/>
      <c r="O181" s="1297"/>
      <c r="P181" s="1298"/>
      <c r="Q181" s="1298"/>
      <c r="R181" s="1298"/>
      <c r="S181" s="1298"/>
      <c r="T181" s="1298"/>
      <c r="U181" s="1298"/>
      <c r="V181" s="1298"/>
      <c r="W181" s="1299"/>
      <c r="X181" s="719" t="s">
        <v>633</v>
      </c>
      <c r="Y181" s="721"/>
      <c r="Z181" s="721"/>
      <c r="AA181" s="721"/>
      <c r="AB181" s="721"/>
      <c r="AC181" s="721"/>
      <c r="AD181" s="721"/>
      <c r="AE181" s="721"/>
      <c r="AF181" s="721"/>
      <c r="AG181" s="721"/>
    </row>
    <row r="182" spans="1:47" s="687" customFormat="1" ht="22.5">
      <c r="A182" s="1201"/>
      <c r="B182" s="1201"/>
      <c r="C182" s="1201"/>
      <c r="D182" s="1201">
        <v>1</v>
      </c>
      <c r="E182" s="982"/>
      <c r="F182" s="982"/>
      <c r="G182" s="987"/>
      <c r="H182" s="984"/>
      <c r="I182" s="990"/>
      <c r="J182" s="988"/>
      <c r="K182" s="973"/>
      <c r="L182" s="726" t="str">
        <f>mergeValue(A182) &amp;"."&amp; mergeValue(B182)&amp;"."&amp; mergeValue(C182)&amp;"."&amp; mergeValue(D182)</f>
        <v>1.1.1.1</v>
      </c>
      <c r="M182" s="696" t="s">
        <v>22</v>
      </c>
      <c r="N182" s="718"/>
      <c r="O182" s="1297"/>
      <c r="P182" s="1298"/>
      <c r="Q182" s="1298"/>
      <c r="R182" s="1298"/>
      <c r="S182" s="1298"/>
      <c r="T182" s="1298"/>
      <c r="U182" s="1298"/>
      <c r="V182" s="1298"/>
      <c r="W182" s="1299"/>
      <c r="X182" s="719" t="s">
        <v>687</v>
      </c>
      <c r="Y182" s="721"/>
      <c r="Z182" s="721"/>
      <c r="AA182" s="721"/>
      <c r="AB182" s="721"/>
      <c r="AC182" s="721"/>
      <c r="AD182" s="721"/>
      <c r="AE182" s="721"/>
      <c r="AF182" s="721"/>
      <c r="AG182" s="721"/>
    </row>
    <row r="183" spans="1:47" s="687" customFormat="1" ht="56.25" customHeight="1">
      <c r="A183" s="1201"/>
      <c r="B183" s="1201"/>
      <c r="C183" s="1201"/>
      <c r="D183" s="1201"/>
      <c r="E183" s="982">
        <v>1</v>
      </c>
      <c r="F183" s="982"/>
      <c r="G183" s="987"/>
      <c r="H183" s="984"/>
      <c r="I183" s="990"/>
      <c r="J183" s="988"/>
      <c r="K183" s="978"/>
      <c r="L183" s="726" t="str">
        <f>mergeValue(A183) &amp;"."&amp; mergeValue(B183)&amp;"."&amp; mergeValue(C183)&amp;"."&amp; mergeValue(D183)&amp;"."&amp; mergeValue(E183)</f>
        <v>1.1.1.1.1</v>
      </c>
      <c r="M183" s="1074"/>
      <c r="N183" s="692"/>
      <c r="O183" s="1076"/>
      <c r="P183" s="1077"/>
      <c r="Q183" s="673"/>
      <c r="R183" s="673"/>
      <c r="S183" s="1093"/>
      <c r="T183" s="652" t="s">
        <v>84</v>
      </c>
      <c r="U183" s="1093"/>
      <c r="V183" s="652" t="s">
        <v>84</v>
      </c>
      <c r="W183" s="729"/>
      <c r="X183" s="719" t="s">
        <v>688</v>
      </c>
      <c r="Y183" s="721" t="str">
        <f>strCheckDateTwo(N183:W183)</f>
        <v/>
      </c>
      <c r="Z183" s="721"/>
      <c r="AA183" s="721"/>
      <c r="AB183" s="721"/>
      <c r="AC183" s="721"/>
      <c r="AD183" s="721"/>
      <c r="AE183" s="721"/>
      <c r="AF183" s="721"/>
      <c r="AG183" s="721"/>
    </row>
    <row r="184" spans="1:47" s="687" customFormat="1" ht="14.25" hidden="1" customHeight="1">
      <c r="A184" s="1201"/>
      <c r="B184" s="1201"/>
      <c r="C184" s="1201"/>
      <c r="D184" s="1201"/>
      <c r="E184" s="982"/>
      <c r="F184" s="982"/>
      <c r="G184" s="987"/>
      <c r="H184" s="984"/>
      <c r="I184" s="990"/>
      <c r="J184" s="988"/>
      <c r="K184" s="978"/>
      <c r="L184" s="716"/>
      <c r="M184" s="703"/>
      <c r="N184" s="648"/>
      <c r="O184" s="648"/>
      <c r="P184" s="648"/>
      <c r="Q184" s="648"/>
      <c r="R184" s="720" t="str">
        <f>S183 &amp; "-" &amp; U183</f>
        <v>-</v>
      </c>
      <c r="S184" s="730"/>
      <c r="T184" s="722"/>
      <c r="U184" s="730"/>
      <c r="V184" s="648"/>
      <c r="W184" s="648"/>
      <c r="X184" s="702"/>
      <c r="Y184" s="721"/>
      <c r="Z184" s="721"/>
      <c r="AA184" s="721"/>
      <c r="AB184" s="721"/>
      <c r="AC184" s="721"/>
      <c r="AD184" s="721"/>
      <c r="AE184" s="721"/>
      <c r="AF184" s="721"/>
      <c r="AG184" s="721"/>
    </row>
    <row r="185" spans="1:47" s="687" customFormat="1" ht="15" customHeight="1">
      <c r="A185" s="1201"/>
      <c r="B185" s="1201"/>
      <c r="C185" s="1201"/>
      <c r="D185" s="1201"/>
      <c r="E185" s="982"/>
      <c r="F185" s="982"/>
      <c r="G185" s="987"/>
      <c r="H185" s="984"/>
      <c r="I185" s="990"/>
      <c r="J185" s="988"/>
      <c r="K185" s="978"/>
      <c r="L185" s="690"/>
      <c r="M185" s="699" t="s">
        <v>5</v>
      </c>
      <c r="N185" s="697"/>
      <c r="O185" s="693"/>
      <c r="P185" s="693"/>
      <c r="Q185" s="693"/>
      <c r="R185" s="693"/>
      <c r="S185" s="710"/>
      <c r="T185" s="706"/>
      <c r="U185" s="705"/>
      <c r="V185" s="697"/>
      <c r="W185" s="697"/>
      <c r="X185" s="701"/>
      <c r="Y185" s="721"/>
      <c r="Z185" s="721"/>
      <c r="AA185" s="721"/>
      <c r="AB185" s="721"/>
      <c r="AC185" s="721"/>
      <c r="AD185" s="721"/>
      <c r="AE185" s="721"/>
      <c r="AF185" s="721"/>
      <c r="AG185" s="721"/>
    </row>
    <row r="186" spans="1:47" s="686" customFormat="1" ht="15" customHeight="1">
      <c r="A186" s="1201"/>
      <c r="B186" s="1201"/>
      <c r="C186" s="1201"/>
      <c r="D186" s="986"/>
      <c r="E186" s="986"/>
      <c r="F186" s="986"/>
      <c r="G186" s="987"/>
      <c r="H186" s="986"/>
      <c r="I186" s="990"/>
      <c r="J186" s="976"/>
      <c r="K186" s="980"/>
      <c r="L186" s="690"/>
      <c r="M186" s="698" t="s">
        <v>17</v>
      </c>
      <c r="N186" s="697"/>
      <c r="O186" s="693"/>
      <c r="P186" s="693"/>
      <c r="Q186" s="693"/>
      <c r="R186" s="693"/>
      <c r="S186" s="710"/>
      <c r="T186" s="706"/>
      <c r="U186" s="705"/>
      <c r="V186" s="697"/>
      <c r="W186" s="706"/>
      <c r="X186" s="701"/>
      <c r="Y186" s="723"/>
      <c r="Z186" s="723"/>
      <c r="AA186" s="723"/>
      <c r="AB186" s="723"/>
      <c r="AC186" s="723"/>
      <c r="AD186" s="723"/>
      <c r="AE186" s="723"/>
      <c r="AF186" s="723"/>
      <c r="AG186" s="723"/>
    </row>
    <row r="187" spans="1:47" s="686" customFormat="1" ht="15" customHeight="1">
      <c r="A187" s="1201"/>
      <c r="B187" s="1201"/>
      <c r="C187" s="986"/>
      <c r="D187" s="986"/>
      <c r="E187" s="986"/>
      <c r="F187" s="986"/>
      <c r="G187" s="987"/>
      <c r="H187" s="986"/>
      <c r="I187" s="981"/>
      <c r="J187" s="976"/>
      <c r="K187" s="980"/>
      <c r="L187" s="690"/>
      <c r="M187" s="697" t="s">
        <v>18</v>
      </c>
      <c r="N187" s="697"/>
      <c r="O187" s="693"/>
      <c r="P187" s="693"/>
      <c r="Q187" s="693"/>
      <c r="R187" s="693"/>
      <c r="S187" s="710"/>
      <c r="T187" s="706"/>
      <c r="U187" s="705"/>
      <c r="V187" s="697"/>
      <c r="W187" s="706"/>
      <c r="X187" s="701"/>
      <c r="Y187" s="723"/>
      <c r="Z187" s="723"/>
      <c r="AA187" s="723"/>
      <c r="AB187" s="723"/>
      <c r="AC187" s="723"/>
      <c r="AD187" s="723"/>
      <c r="AE187" s="723"/>
      <c r="AF187" s="723"/>
      <c r="AG187" s="723"/>
    </row>
    <row r="188" spans="1:47" s="686" customFormat="1" ht="15" customHeight="1">
      <c r="A188" s="1201"/>
      <c r="B188" s="986"/>
      <c r="C188" s="986"/>
      <c r="D188" s="986"/>
      <c r="E188" s="986"/>
      <c r="F188" s="986"/>
      <c r="G188" s="987"/>
      <c r="H188" s="986"/>
      <c r="I188" s="981"/>
      <c r="J188" s="976"/>
      <c r="K188" s="980"/>
      <c r="L188" s="690"/>
      <c r="M188" s="700" t="s">
        <v>19</v>
      </c>
      <c r="N188" s="697"/>
      <c r="O188" s="693"/>
      <c r="P188" s="693"/>
      <c r="Q188" s="693"/>
      <c r="R188" s="693"/>
      <c r="S188" s="710"/>
      <c r="T188" s="706"/>
      <c r="U188" s="705"/>
      <c r="V188" s="697"/>
      <c r="W188" s="706"/>
      <c r="X188" s="701"/>
      <c r="Y188" s="723"/>
      <c r="Z188" s="723"/>
      <c r="AA188" s="723"/>
      <c r="AB188" s="723"/>
      <c r="AC188" s="723"/>
      <c r="AD188" s="723"/>
      <c r="AE188" s="723"/>
      <c r="AF188" s="723"/>
      <c r="AG188" s="723"/>
    </row>
    <row r="189" spans="1:47" s="686" customFormat="1" ht="15" customHeight="1">
      <c r="A189" s="972"/>
      <c r="B189" s="972"/>
      <c r="C189" s="972"/>
      <c r="D189" s="972"/>
      <c r="E189" s="972"/>
      <c r="F189" s="972"/>
      <c r="G189" s="979"/>
      <c r="H189" s="980"/>
      <c r="I189" s="975"/>
      <c r="J189" s="976"/>
      <c r="K189" s="972"/>
      <c r="L189" s="690"/>
      <c r="M189" s="707" t="s">
        <v>309</v>
      </c>
      <c r="N189" s="697"/>
      <c r="O189" s="693"/>
      <c r="P189" s="693"/>
      <c r="Q189" s="693"/>
      <c r="R189" s="693"/>
      <c r="S189" s="710"/>
      <c r="T189" s="706"/>
      <c r="U189" s="705"/>
      <c r="V189" s="697"/>
      <c r="W189" s="706"/>
      <c r="X189" s="701"/>
      <c r="Y189" s="723"/>
      <c r="Z189" s="723"/>
      <c r="AA189" s="723"/>
      <c r="AB189" s="723"/>
      <c r="AC189" s="723"/>
      <c r="AD189" s="723"/>
      <c r="AE189" s="723"/>
      <c r="AF189" s="723"/>
      <c r="AG189" s="723"/>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7" customFormat="1" ht="22.5">
      <c r="A193" s="1201">
        <v>1</v>
      </c>
      <c r="B193" s="1017"/>
      <c r="C193" s="1017"/>
      <c r="D193" s="1017"/>
      <c r="E193" s="1017"/>
      <c r="F193" s="1010"/>
      <c r="G193" s="1016"/>
      <c r="H193" s="1016"/>
      <c r="I193" s="998"/>
      <c r="J193" s="997"/>
      <c r="K193" s="997"/>
      <c r="L193" s="726">
        <f>mergeValue(A193)</f>
        <v>1</v>
      </c>
      <c r="M193" s="643" t="s">
        <v>20</v>
      </c>
      <c r="N193" s="1294"/>
      <c r="O193" s="1295"/>
      <c r="P193" s="1295"/>
      <c r="Q193" s="1295"/>
      <c r="R193" s="1295"/>
      <c r="S193" s="1295"/>
      <c r="T193" s="1295"/>
      <c r="U193" s="1295"/>
      <c r="V193" s="1295"/>
      <c r="W193" s="1295"/>
      <c r="X193" s="1295"/>
      <c r="Y193" s="1295"/>
      <c r="Z193" s="1295"/>
      <c r="AA193" s="1295"/>
      <c r="AB193" s="1295"/>
      <c r="AC193" s="1295"/>
      <c r="AD193" s="1295"/>
      <c r="AE193" s="1295"/>
      <c r="AF193" s="1296"/>
      <c r="AG193" s="719" t="s">
        <v>476</v>
      </c>
      <c r="AH193" s="721"/>
      <c r="AI193" s="721"/>
      <c r="AJ193" s="721"/>
      <c r="AK193" s="721"/>
      <c r="AL193" s="721"/>
      <c r="AM193" s="721"/>
      <c r="AN193" s="721"/>
      <c r="AO193" s="721"/>
      <c r="AP193" s="721"/>
      <c r="AQ193" s="721"/>
      <c r="AR193" s="721"/>
    </row>
    <row r="194" spans="1:46" s="687" customFormat="1" ht="22.5">
      <c r="A194" s="1201"/>
      <c r="B194" s="1201">
        <v>1</v>
      </c>
      <c r="C194" s="1017"/>
      <c r="D194" s="1017"/>
      <c r="E194" s="1017"/>
      <c r="F194" s="1010"/>
      <c r="G194" s="1019"/>
      <c r="H194" s="1020"/>
      <c r="I194" s="999"/>
      <c r="J194" s="994"/>
      <c r="K194" s="992"/>
      <c r="L194" s="726" t="str">
        <f>mergeValue(A194) &amp;"."&amp; mergeValue(B194)</f>
        <v>1.1</v>
      </c>
      <c r="M194" s="694" t="s">
        <v>16</v>
      </c>
      <c r="N194" s="1291"/>
      <c r="O194" s="1292"/>
      <c r="P194" s="1292"/>
      <c r="Q194" s="1292"/>
      <c r="R194" s="1292"/>
      <c r="S194" s="1292"/>
      <c r="T194" s="1292"/>
      <c r="U194" s="1292"/>
      <c r="V194" s="1292"/>
      <c r="W194" s="1292"/>
      <c r="X194" s="1292"/>
      <c r="Y194" s="1292"/>
      <c r="Z194" s="1292"/>
      <c r="AA194" s="1292"/>
      <c r="AB194" s="1292"/>
      <c r="AC194" s="1292"/>
      <c r="AD194" s="1292"/>
      <c r="AE194" s="1292"/>
      <c r="AF194" s="1293"/>
      <c r="AG194" s="719" t="s">
        <v>477</v>
      </c>
      <c r="AH194" s="721"/>
      <c r="AI194" s="721"/>
      <c r="AJ194" s="721"/>
      <c r="AK194" s="721"/>
      <c r="AL194" s="721"/>
      <c r="AM194" s="721"/>
      <c r="AN194" s="721"/>
      <c r="AO194" s="721"/>
      <c r="AP194" s="721"/>
      <c r="AQ194" s="721"/>
      <c r="AR194" s="721"/>
    </row>
    <row r="195" spans="1:46" s="687" customFormat="1" ht="22.5">
      <c r="A195" s="1201"/>
      <c r="B195" s="1201"/>
      <c r="C195" s="1201">
        <v>1</v>
      </c>
      <c r="D195" s="1017"/>
      <c r="E195" s="1017"/>
      <c r="F195" s="1010"/>
      <c r="G195" s="1019"/>
      <c r="H195" s="1020"/>
      <c r="I195" s="999"/>
      <c r="J195" s="994"/>
      <c r="K195" s="992"/>
      <c r="L195" s="726" t="str">
        <f>mergeValue(A195) &amp;"."&amp; mergeValue(B195)&amp;"."&amp; mergeValue(C195)</f>
        <v>1.1.1</v>
      </c>
      <c r="M195" s="695" t="s">
        <v>7</v>
      </c>
      <c r="N195" s="1291"/>
      <c r="O195" s="1292"/>
      <c r="P195" s="1292"/>
      <c r="Q195" s="1292"/>
      <c r="R195" s="1292"/>
      <c r="S195" s="1292"/>
      <c r="T195" s="1292"/>
      <c r="U195" s="1292"/>
      <c r="V195" s="1292"/>
      <c r="W195" s="1292"/>
      <c r="X195" s="1292"/>
      <c r="Y195" s="1292"/>
      <c r="Z195" s="1292"/>
      <c r="AA195" s="1292"/>
      <c r="AB195" s="1292"/>
      <c r="AC195" s="1292"/>
      <c r="AD195" s="1292"/>
      <c r="AE195" s="1292"/>
      <c r="AF195" s="1293"/>
      <c r="AG195" s="719" t="s">
        <v>633</v>
      </c>
      <c r="AH195" s="721"/>
      <c r="AI195" s="721"/>
      <c r="AJ195" s="721"/>
      <c r="AK195" s="721"/>
      <c r="AL195" s="721"/>
      <c r="AM195" s="721"/>
      <c r="AN195" s="721"/>
      <c r="AO195" s="721"/>
      <c r="AP195" s="721"/>
      <c r="AQ195" s="721"/>
      <c r="AR195" s="721"/>
    </row>
    <row r="196" spans="1:46" s="687" customFormat="1" ht="15" customHeight="1">
      <c r="A196" s="1201"/>
      <c r="B196" s="1201"/>
      <c r="C196" s="1201"/>
      <c r="D196" s="1201">
        <v>1</v>
      </c>
      <c r="E196" s="1017"/>
      <c r="F196" s="1010"/>
      <c r="G196" s="1019"/>
      <c r="H196" s="1020"/>
      <c r="I196" s="999"/>
      <c r="J196" s="994"/>
      <c r="K196" s="992"/>
      <c r="L196" s="726" t="str">
        <f>mergeValue(A196) &amp;"."&amp; mergeValue(B196)&amp;"."&amp; mergeValue(C196)&amp;"."&amp; mergeValue(D196)</f>
        <v>1.1.1.1</v>
      </c>
      <c r="M196" s="696" t="s">
        <v>22</v>
      </c>
      <c r="N196" s="1291"/>
      <c r="O196" s="1292"/>
      <c r="P196" s="1292"/>
      <c r="Q196" s="1292"/>
      <c r="R196" s="1292"/>
      <c r="S196" s="1292"/>
      <c r="T196" s="1292"/>
      <c r="U196" s="1292"/>
      <c r="V196" s="1292"/>
      <c r="W196" s="1292"/>
      <c r="X196" s="1292"/>
      <c r="Y196" s="1292"/>
      <c r="Z196" s="1292"/>
      <c r="AA196" s="1292"/>
      <c r="AB196" s="1292"/>
      <c r="AC196" s="1292"/>
      <c r="AD196" s="1292"/>
      <c r="AE196" s="1292"/>
      <c r="AF196" s="1293"/>
      <c r="AG196" s="719" t="s">
        <v>680</v>
      </c>
      <c r="AH196" s="721"/>
      <c r="AI196" s="721"/>
      <c r="AJ196" s="721"/>
      <c r="AK196" s="721"/>
      <c r="AL196" s="721"/>
      <c r="AM196" s="721"/>
      <c r="AN196" s="721"/>
      <c r="AO196" s="721"/>
      <c r="AP196" s="721"/>
      <c r="AQ196" s="721"/>
      <c r="AR196" s="721"/>
    </row>
    <row r="197" spans="1:46" s="687" customFormat="1" ht="17.100000000000001" customHeight="1">
      <c r="A197" s="1201"/>
      <c r="B197" s="1201"/>
      <c r="C197" s="1201"/>
      <c r="D197" s="1201"/>
      <c r="E197" s="1201">
        <v>1</v>
      </c>
      <c r="F197" s="1010"/>
      <c r="G197" s="1019"/>
      <c r="H197" s="1020"/>
      <c r="I197" s="1021"/>
      <c r="J197" s="1011"/>
      <c r="K197" s="1161"/>
      <c r="L197" s="1261" t="str">
        <f>mergeValue(A197) &amp;"."&amp; mergeValue(B197)&amp;"."&amp; mergeValue(C197)&amp;"."&amp; mergeValue(D197)&amp;"."&amp; mergeValue(E197)</f>
        <v>1.1.1.1.1</v>
      </c>
      <c r="M197" s="1322"/>
      <c r="N197" s="1208" t="s">
        <v>85</v>
      </c>
      <c r="O197" s="1272"/>
      <c r="P197" s="1270">
        <v>1</v>
      </c>
      <c r="Q197" s="1273"/>
      <c r="R197" s="1208" t="s">
        <v>85</v>
      </c>
      <c r="S197" s="1272"/>
      <c r="T197" s="1270">
        <v>1</v>
      </c>
      <c r="U197" s="1273"/>
      <c r="V197" s="1208" t="s">
        <v>85</v>
      </c>
      <c r="W197" s="703"/>
      <c r="X197" s="691">
        <v>1</v>
      </c>
      <c r="Y197" s="1097"/>
      <c r="Z197" s="673"/>
      <c r="AA197" s="673"/>
      <c r="AB197" s="1243"/>
      <c r="AC197" s="1208" t="s">
        <v>84</v>
      </c>
      <c r="AD197" s="1243"/>
      <c r="AE197" s="1208" t="s">
        <v>84</v>
      </c>
      <c r="AF197" s="717"/>
      <c r="AG197" s="1267" t="s">
        <v>681</v>
      </c>
      <c r="AH197" s="721" t="str">
        <f>strCheckDate(Z198:AF198)</f>
        <v/>
      </c>
      <c r="AI197" s="724" t="str">
        <f>IF(AND(COUNTIF(AJ192:AJ192,AJ197)&gt;1,AJ197&lt;&gt;""),"ErrUnique:HasDoubleConn","")</f>
        <v/>
      </c>
      <c r="AJ197" s="724"/>
      <c r="AK197" s="724"/>
      <c r="AL197" s="724"/>
      <c r="AM197" s="724"/>
      <c r="AN197" s="724"/>
      <c r="AO197" s="721"/>
      <c r="AP197" s="721"/>
      <c r="AQ197" s="721"/>
      <c r="AR197" s="721"/>
    </row>
    <row r="198" spans="1:46" s="687" customFormat="1" ht="17.100000000000001" customHeight="1">
      <c r="A198" s="1201"/>
      <c r="B198" s="1201"/>
      <c r="C198" s="1201"/>
      <c r="D198" s="1201"/>
      <c r="E198" s="1201"/>
      <c r="F198" s="1010"/>
      <c r="G198" s="1019"/>
      <c r="H198" s="1020"/>
      <c r="I198" s="1021"/>
      <c r="J198" s="1011"/>
      <c r="K198" s="1161"/>
      <c r="L198" s="1261"/>
      <c r="M198" s="1322"/>
      <c r="N198" s="1208"/>
      <c r="O198" s="1272"/>
      <c r="P198" s="1270"/>
      <c r="Q198" s="1273"/>
      <c r="R198" s="1208"/>
      <c r="S198" s="1272"/>
      <c r="T198" s="1270"/>
      <c r="U198" s="1273"/>
      <c r="V198" s="1208"/>
      <c r="W198" s="728"/>
      <c r="X198" s="707"/>
      <c r="Y198" s="707"/>
      <c r="Z198" s="709"/>
      <c r="AA198" s="605" t="str">
        <f>AB197 &amp; "-" &amp; AD197</f>
        <v>-</v>
      </c>
      <c r="AB198" s="1207"/>
      <c r="AC198" s="1208"/>
      <c r="AD198" s="1207"/>
      <c r="AE198" s="1208"/>
      <c r="AF198" s="675"/>
      <c r="AG198" s="1268"/>
      <c r="AH198" s="721"/>
      <c r="AI198" s="724"/>
      <c r="AJ198" s="724"/>
      <c r="AK198" s="724"/>
      <c r="AL198" s="724"/>
      <c r="AM198" s="724"/>
      <c r="AN198" s="724"/>
      <c r="AO198" s="721"/>
      <c r="AP198" s="721"/>
      <c r="AQ198" s="721"/>
      <c r="AR198" s="721"/>
    </row>
    <row r="199" spans="1:46" s="687" customFormat="1" ht="17.100000000000001" customHeight="1">
      <c r="A199" s="1201"/>
      <c r="B199" s="1201"/>
      <c r="C199" s="1201"/>
      <c r="D199" s="1201"/>
      <c r="E199" s="1201"/>
      <c r="F199" s="1010"/>
      <c r="G199" s="1019"/>
      <c r="H199" s="1020"/>
      <c r="I199" s="1021"/>
      <c r="J199" s="1011"/>
      <c r="K199" s="1161"/>
      <c r="L199" s="1261"/>
      <c r="M199" s="1322"/>
      <c r="N199" s="1208"/>
      <c r="O199" s="1272"/>
      <c r="P199" s="1270"/>
      <c r="Q199" s="1273"/>
      <c r="R199" s="1208"/>
      <c r="S199" s="604"/>
      <c r="T199" s="700"/>
      <c r="U199" s="707"/>
      <c r="V199" s="708"/>
      <c r="W199" s="708"/>
      <c r="X199" s="708"/>
      <c r="Y199" s="708"/>
      <c r="Z199" s="709"/>
      <c r="AA199" s="709"/>
      <c r="AB199" s="710"/>
      <c r="AC199" s="706"/>
      <c r="AD199" s="706"/>
      <c r="AE199" s="710"/>
      <c r="AF199" s="706"/>
      <c r="AG199" s="1268"/>
      <c r="AH199" s="721"/>
      <c r="AI199" s="724"/>
      <c r="AJ199" s="724"/>
      <c r="AK199" s="724"/>
      <c r="AL199" s="724"/>
      <c r="AM199" s="724"/>
      <c r="AN199" s="724"/>
      <c r="AO199" s="721"/>
      <c r="AP199" s="721"/>
      <c r="AQ199" s="721"/>
      <c r="AR199" s="721"/>
    </row>
    <row r="200" spans="1:46" s="687" customFormat="1" ht="17.100000000000001" customHeight="1">
      <c r="A200" s="1201"/>
      <c r="B200" s="1201"/>
      <c r="C200" s="1201"/>
      <c r="D200" s="1201"/>
      <c r="E200" s="1201"/>
      <c r="F200" s="1010"/>
      <c r="G200" s="1019"/>
      <c r="H200" s="1020"/>
      <c r="I200" s="1021"/>
      <c r="J200" s="1011"/>
      <c r="K200" s="1161"/>
      <c r="L200" s="1261"/>
      <c r="M200" s="1322"/>
      <c r="N200" s="1208"/>
      <c r="O200" s="711"/>
      <c r="P200" s="713"/>
      <c r="Q200" s="712"/>
      <c r="R200" s="708"/>
      <c r="S200" s="708"/>
      <c r="T200" s="708"/>
      <c r="U200" s="708"/>
      <c r="V200" s="708"/>
      <c r="W200" s="708"/>
      <c r="X200" s="708"/>
      <c r="Y200" s="708"/>
      <c r="Z200" s="709"/>
      <c r="AA200" s="709"/>
      <c r="AB200" s="710"/>
      <c r="AC200" s="706"/>
      <c r="AD200" s="706"/>
      <c r="AE200" s="710"/>
      <c r="AF200" s="706"/>
      <c r="AG200" s="1268"/>
      <c r="AH200" s="721"/>
      <c r="AI200" s="724"/>
      <c r="AJ200" s="724"/>
      <c r="AK200" s="724"/>
      <c r="AL200" s="724"/>
      <c r="AM200" s="724"/>
      <c r="AN200" s="724"/>
      <c r="AO200" s="721"/>
      <c r="AP200" s="721"/>
      <c r="AQ200" s="721"/>
      <c r="AR200" s="721"/>
    </row>
    <row r="201" spans="1:46" s="686" customFormat="1" ht="15" customHeight="1">
      <c r="A201" s="1201"/>
      <c r="B201" s="1201"/>
      <c r="C201" s="1201"/>
      <c r="D201" s="1201"/>
      <c r="E201" s="1018"/>
      <c r="F201" s="1012"/>
      <c r="G201" s="1014"/>
      <c r="H201" s="1012"/>
      <c r="I201" s="1021"/>
      <c r="J201" s="1011"/>
      <c r="K201" s="1005"/>
      <c r="L201" s="690"/>
      <c r="M201" s="699" t="s">
        <v>5</v>
      </c>
      <c r="N201" s="699"/>
      <c r="O201" s="699"/>
      <c r="P201" s="699"/>
      <c r="Q201" s="699"/>
      <c r="R201" s="699"/>
      <c r="S201" s="699"/>
      <c r="T201" s="699"/>
      <c r="U201" s="699"/>
      <c r="V201" s="699"/>
      <c r="W201" s="699"/>
      <c r="X201" s="699"/>
      <c r="Y201" s="699"/>
      <c r="Z201" s="699"/>
      <c r="AA201" s="699"/>
      <c r="AB201" s="699"/>
      <c r="AC201" s="699"/>
      <c r="AD201" s="699"/>
      <c r="AE201" s="699"/>
      <c r="AF201" s="699"/>
      <c r="AG201" s="1269"/>
      <c r="AH201" s="723"/>
      <c r="AI201" s="723"/>
      <c r="AJ201" s="725"/>
      <c r="AK201" s="725"/>
      <c r="AL201" s="725"/>
      <c r="AM201" s="725"/>
      <c r="AN201" s="725"/>
      <c r="AO201" s="723"/>
      <c r="AP201" s="723"/>
      <c r="AQ201" s="723"/>
      <c r="AR201" s="723"/>
    </row>
    <row r="202" spans="1:46" s="686" customFormat="1" ht="15" customHeight="1">
      <c r="A202" s="1201"/>
      <c r="B202" s="1201"/>
      <c r="C202" s="1201"/>
      <c r="D202" s="1018"/>
      <c r="E202" s="1018"/>
      <c r="F202" s="1012"/>
      <c r="G202" s="1019"/>
      <c r="H202" s="1012"/>
      <c r="I202" s="1005"/>
      <c r="J202" s="996"/>
      <c r="K202" s="1005"/>
      <c r="L202" s="690"/>
      <c r="M202" s="698" t="s">
        <v>17</v>
      </c>
      <c r="N202" s="698"/>
      <c r="O202" s="698"/>
      <c r="P202" s="698"/>
      <c r="Q202" s="698"/>
      <c r="R202" s="698"/>
      <c r="S202" s="698"/>
      <c r="T202" s="698"/>
      <c r="U202" s="698"/>
      <c r="V202" s="698"/>
      <c r="W202" s="698"/>
      <c r="X202" s="698"/>
      <c r="Y202" s="698"/>
      <c r="Z202" s="698"/>
      <c r="AA202" s="698"/>
      <c r="AB202" s="698"/>
      <c r="AC202" s="698"/>
      <c r="AD202" s="698"/>
      <c r="AE202" s="698"/>
      <c r="AF202" s="706"/>
      <c r="AG202" s="701"/>
      <c r="AH202" s="723"/>
      <c r="AI202" s="723"/>
      <c r="AJ202" s="725"/>
      <c r="AK202" s="725"/>
      <c r="AL202" s="725"/>
      <c r="AM202" s="725"/>
      <c r="AN202" s="725"/>
      <c r="AO202" s="723"/>
      <c r="AP202" s="723"/>
      <c r="AQ202" s="723"/>
      <c r="AR202" s="723"/>
    </row>
    <row r="203" spans="1:46" s="686" customFormat="1" ht="15" customHeight="1">
      <c r="A203" s="1201"/>
      <c r="B203" s="1201"/>
      <c r="C203" s="1018"/>
      <c r="D203" s="1018"/>
      <c r="E203" s="1018"/>
      <c r="F203" s="1012"/>
      <c r="G203" s="1019"/>
      <c r="H203" s="1012"/>
      <c r="I203" s="1005"/>
      <c r="J203" s="996"/>
      <c r="K203" s="1005"/>
      <c r="L203" s="690"/>
      <c r="M203" s="697" t="s">
        <v>18</v>
      </c>
      <c r="N203" s="697"/>
      <c r="O203" s="697"/>
      <c r="P203" s="697"/>
      <c r="Q203" s="697"/>
      <c r="R203" s="697"/>
      <c r="S203" s="697"/>
      <c r="T203" s="697"/>
      <c r="U203" s="697"/>
      <c r="V203" s="697"/>
      <c r="W203" s="697"/>
      <c r="X203" s="697"/>
      <c r="Y203" s="697"/>
      <c r="Z203" s="693"/>
      <c r="AA203" s="693"/>
      <c r="AB203" s="710"/>
      <c r="AC203" s="706"/>
      <c r="AD203" s="705"/>
      <c r="AE203" s="697"/>
      <c r="AF203" s="706"/>
      <c r="AG203" s="701"/>
      <c r="AH203" s="723"/>
      <c r="AI203" s="723"/>
      <c r="AJ203" s="723"/>
      <c r="AK203" s="723"/>
      <c r="AL203" s="723"/>
      <c r="AM203" s="723"/>
      <c r="AN203" s="723"/>
      <c r="AO203" s="723"/>
      <c r="AP203" s="723"/>
      <c r="AQ203" s="723"/>
      <c r="AR203" s="723"/>
    </row>
    <row r="204" spans="1:46" s="686" customFormat="1" ht="15" customHeight="1">
      <c r="A204" s="1201"/>
      <c r="B204" s="1018"/>
      <c r="C204" s="1018"/>
      <c r="D204" s="1018"/>
      <c r="E204" s="1018"/>
      <c r="F204" s="1012"/>
      <c r="G204" s="1019"/>
      <c r="H204" s="1012"/>
      <c r="I204" s="1005"/>
      <c r="J204" s="996"/>
      <c r="K204" s="1005"/>
      <c r="L204" s="690"/>
      <c r="M204" s="700" t="s">
        <v>19</v>
      </c>
      <c r="N204" s="700"/>
      <c r="O204" s="700"/>
      <c r="P204" s="700"/>
      <c r="Q204" s="700"/>
      <c r="R204" s="700"/>
      <c r="S204" s="700"/>
      <c r="T204" s="700"/>
      <c r="U204" s="700"/>
      <c r="V204" s="700"/>
      <c r="W204" s="700"/>
      <c r="X204" s="700"/>
      <c r="Y204" s="700"/>
      <c r="Z204" s="693"/>
      <c r="AA204" s="693"/>
      <c r="AB204" s="710"/>
      <c r="AC204" s="706"/>
      <c r="AD204" s="705"/>
      <c r="AE204" s="697"/>
      <c r="AF204" s="706"/>
      <c r="AG204" s="701"/>
      <c r="AH204" s="723"/>
      <c r="AI204" s="723"/>
      <c r="AJ204" s="723"/>
      <c r="AK204" s="723"/>
      <c r="AL204" s="723"/>
      <c r="AM204" s="723"/>
      <c r="AN204" s="723"/>
      <c r="AO204" s="723"/>
      <c r="AP204" s="723"/>
      <c r="AQ204" s="723"/>
      <c r="AR204" s="723"/>
    </row>
    <row r="205" spans="1:46" s="686" customFormat="1" ht="15" customHeight="1">
      <c r="A205" s="991"/>
      <c r="B205" s="991"/>
      <c r="C205" s="991"/>
      <c r="D205" s="991"/>
      <c r="E205" s="991"/>
      <c r="F205" s="991"/>
      <c r="G205" s="1004"/>
      <c r="H205" s="1005"/>
      <c r="I205" s="995"/>
      <c r="J205" s="996"/>
      <c r="K205" s="991"/>
      <c r="L205" s="690"/>
      <c r="M205" s="707" t="s">
        <v>309</v>
      </c>
      <c r="N205" s="707"/>
      <c r="O205" s="707"/>
      <c r="P205" s="707"/>
      <c r="Q205" s="707"/>
      <c r="R205" s="707"/>
      <c r="S205" s="707"/>
      <c r="T205" s="707"/>
      <c r="U205" s="707"/>
      <c r="V205" s="707"/>
      <c r="W205" s="707"/>
      <c r="X205" s="707"/>
      <c r="Y205" s="707"/>
      <c r="Z205" s="693"/>
      <c r="AA205" s="693"/>
      <c r="AB205" s="710"/>
      <c r="AC205" s="706"/>
      <c r="AD205" s="705"/>
      <c r="AE205" s="697"/>
      <c r="AF205" s="706"/>
      <c r="AG205" s="701"/>
      <c r="AH205" s="723"/>
      <c r="AI205" s="723"/>
      <c r="AJ205" s="723"/>
      <c r="AK205" s="723"/>
      <c r="AL205" s="723"/>
      <c r="AM205" s="723"/>
      <c r="AN205" s="723"/>
      <c r="AO205" s="723"/>
      <c r="AP205" s="723"/>
      <c r="AQ205" s="723"/>
      <c r="AR205" s="723"/>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03"/>
      <c r="R207" s="157"/>
      <c r="S207" s="157"/>
      <c r="T207" s="157"/>
      <c r="U207" s="1203"/>
      <c r="V207" s="157"/>
      <c r="W207" s="157"/>
      <c r="X207" s="157"/>
      <c r="Y207" s="1094"/>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03"/>
      <c r="R208" s="157"/>
      <c r="S208" s="157"/>
      <c r="T208" s="157"/>
      <c r="U208" s="1203"/>
      <c r="V208" s="157"/>
      <c r="W208" s="157"/>
      <c r="X208" s="157"/>
      <c r="Y208" s="157"/>
      <c r="Z208" s="157"/>
      <c r="AA208" s="157"/>
      <c r="AB208" s="157"/>
      <c r="AC208" s="157"/>
    </row>
    <row r="209" spans="1:83" ht="15" customHeight="1">
      <c r="G209" s="156"/>
      <c r="H209" s="157"/>
      <c r="I209" s="157"/>
      <c r="J209" s="85"/>
      <c r="K209" s="157"/>
      <c r="L209" s="157"/>
      <c r="M209" s="157"/>
      <c r="N209" s="157"/>
      <c r="O209" s="157"/>
      <c r="Q209" s="1203"/>
      <c r="V209" s="157"/>
      <c r="W209" s="157"/>
      <c r="X209" s="157"/>
      <c r="Z209" s="157"/>
      <c r="AA209" s="157"/>
      <c r="AB209" s="157"/>
      <c r="AC209" s="732"/>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3"/>
      <c r="B211" s="733"/>
      <c r="C211" s="733"/>
      <c r="D211" s="733"/>
      <c r="E211" s="733"/>
      <c r="F211" s="733"/>
      <c r="G211" s="736"/>
      <c r="H211" s="737"/>
      <c r="I211" s="737"/>
      <c r="J211" s="734"/>
      <c r="K211" s="737"/>
      <c r="L211" s="737"/>
      <c r="M211" s="737"/>
      <c r="N211" s="1300" t="s">
        <v>85</v>
      </c>
      <c r="O211" s="1272"/>
      <c r="P211" s="1270">
        <v>1</v>
      </c>
      <c r="Q211" s="1301"/>
      <c r="R211" s="1208" t="s">
        <v>84</v>
      </c>
      <c r="S211" s="1302"/>
      <c r="T211" s="1289">
        <v>1</v>
      </c>
      <c r="U211" s="1204"/>
      <c r="V211" s="1208" t="s">
        <v>84</v>
      </c>
      <c r="W211" s="839"/>
      <c r="X211" s="740">
        <v>1</v>
      </c>
      <c r="Y211" s="1094"/>
      <c r="Z211" s="737"/>
      <c r="AA211" s="737"/>
      <c r="AB211" s="737"/>
      <c r="AC211" s="737"/>
      <c r="AD211" s="737"/>
      <c r="AE211" s="733"/>
      <c r="AF211" s="731"/>
      <c r="AG211" s="731"/>
      <c r="AH211" s="731"/>
      <c r="AI211" s="731"/>
      <c r="AJ211" s="731"/>
      <c r="AK211" s="731"/>
      <c r="AL211" s="731"/>
      <c r="AM211" s="731"/>
      <c r="AN211" s="731"/>
      <c r="AO211" s="731"/>
      <c r="AP211" s="731"/>
      <c r="AQ211" s="731"/>
      <c r="AR211" s="731"/>
      <c r="AS211" s="731"/>
      <c r="AT211" s="731"/>
      <c r="AU211" s="731"/>
      <c r="AV211" s="731"/>
      <c r="AW211" s="731"/>
      <c r="AX211" s="731"/>
      <c r="AY211" s="731"/>
      <c r="AZ211" s="731"/>
      <c r="BA211" s="731"/>
      <c r="BB211" s="731"/>
      <c r="BC211" s="731"/>
      <c r="BD211" s="731"/>
      <c r="BE211" s="731"/>
      <c r="BF211" s="731"/>
      <c r="BG211" s="731"/>
      <c r="BH211" s="731"/>
      <c r="BI211" s="731"/>
      <c r="BJ211" s="731"/>
      <c r="BK211" s="731"/>
      <c r="BL211" s="731"/>
      <c r="BM211" s="731"/>
      <c r="BN211" s="731"/>
      <c r="BO211" s="731"/>
      <c r="BP211" s="731"/>
      <c r="BQ211" s="731"/>
      <c r="BR211" s="731"/>
      <c r="BS211" s="731"/>
      <c r="BT211" s="731"/>
      <c r="BU211" s="731"/>
      <c r="BV211" s="731"/>
      <c r="BW211" s="731"/>
      <c r="BX211" s="731"/>
      <c r="BY211" s="731"/>
      <c r="BZ211" s="731"/>
      <c r="CA211" s="731"/>
      <c r="CB211" s="731"/>
      <c r="CC211" s="731"/>
      <c r="CD211" s="731"/>
      <c r="CE211" s="731"/>
    </row>
    <row r="212" spans="1:83" ht="15" customHeight="1">
      <c r="A212" s="733"/>
      <c r="B212" s="733"/>
      <c r="C212" s="733"/>
      <c r="D212" s="733"/>
      <c r="E212" s="733"/>
      <c r="F212" s="733"/>
      <c r="G212" s="736"/>
      <c r="H212" s="737"/>
      <c r="I212" s="737"/>
      <c r="J212" s="734"/>
      <c r="K212" s="737"/>
      <c r="L212" s="737"/>
      <c r="M212" s="737"/>
      <c r="N212" s="1300"/>
      <c r="O212" s="1272"/>
      <c r="P212" s="1270"/>
      <c r="Q212" s="1301"/>
      <c r="R212" s="1208"/>
      <c r="S212" s="1303"/>
      <c r="T212" s="1290"/>
      <c r="U212" s="1204"/>
      <c r="V212" s="1208"/>
      <c r="W212" s="738"/>
      <c r="X212" s="738"/>
      <c r="Y212" s="738" t="s">
        <v>713</v>
      </c>
      <c r="Z212" s="737"/>
      <c r="AA212" s="737"/>
      <c r="AB212" s="737"/>
      <c r="AC212" s="737"/>
      <c r="AD212" s="737"/>
      <c r="AE212" s="737"/>
      <c r="AF212" s="731"/>
      <c r="AG212" s="731"/>
      <c r="AH212" s="731"/>
      <c r="AI212" s="731"/>
      <c r="AJ212" s="731"/>
      <c r="AK212" s="731"/>
      <c r="AL212" s="731"/>
      <c r="AM212" s="731"/>
      <c r="AN212" s="731"/>
      <c r="AO212" s="731"/>
      <c r="AP212" s="731"/>
      <c r="AQ212" s="731"/>
      <c r="AR212" s="731"/>
      <c r="AS212" s="731"/>
      <c r="AT212" s="731"/>
      <c r="AU212" s="731"/>
      <c r="AV212" s="731"/>
      <c r="AW212" s="731"/>
      <c r="AX212" s="731"/>
      <c r="AY212" s="731"/>
      <c r="AZ212" s="731"/>
      <c r="BA212" s="731"/>
      <c r="BB212" s="731"/>
      <c r="BC212" s="731"/>
      <c r="BD212" s="731"/>
      <c r="BE212" s="731"/>
      <c r="BF212" s="731"/>
      <c r="BG212" s="731"/>
      <c r="BH212" s="731"/>
      <c r="BI212" s="731"/>
      <c r="BJ212" s="731"/>
      <c r="BK212" s="731"/>
      <c r="BL212" s="731"/>
      <c r="BM212" s="731"/>
      <c r="BN212" s="731"/>
      <c r="BO212" s="731"/>
      <c r="BP212" s="731"/>
      <c r="BQ212" s="731"/>
      <c r="BR212" s="731"/>
      <c r="BS212" s="731"/>
      <c r="BT212" s="731"/>
      <c r="BU212" s="731"/>
      <c r="BV212" s="731"/>
      <c r="BW212" s="731"/>
      <c r="BX212" s="731"/>
      <c r="BY212" s="731"/>
      <c r="BZ212" s="731"/>
      <c r="CA212" s="731"/>
      <c r="CB212" s="731"/>
      <c r="CC212" s="731"/>
      <c r="CD212" s="731"/>
      <c r="CE212" s="731"/>
    </row>
    <row r="213" spans="1:83" ht="15" customHeight="1">
      <c r="A213" s="733"/>
      <c r="B213" s="733"/>
      <c r="C213" s="733"/>
      <c r="D213" s="733"/>
      <c r="E213" s="733"/>
      <c r="F213" s="733"/>
      <c r="G213" s="736"/>
      <c r="H213" s="737"/>
      <c r="I213" s="737"/>
      <c r="J213" s="734"/>
      <c r="K213" s="737"/>
      <c r="L213" s="737"/>
      <c r="M213" s="737"/>
      <c r="N213" s="1300"/>
      <c r="O213" s="1272"/>
      <c r="P213" s="1270"/>
      <c r="Q213" s="1301"/>
      <c r="R213" s="1208"/>
      <c r="S213" s="735"/>
      <c r="T213" s="735"/>
      <c r="U213" s="738" t="s">
        <v>714</v>
      </c>
      <c r="V213" s="838"/>
      <c r="W213" s="739"/>
      <c r="X213" s="739"/>
      <c r="Y213" s="739"/>
      <c r="Z213" s="737"/>
      <c r="AA213" s="737"/>
      <c r="AB213" s="737"/>
      <c r="AC213" s="737"/>
      <c r="AD213" s="737"/>
      <c r="AE213" s="737"/>
      <c r="AF213" s="731"/>
      <c r="AG213" s="731"/>
      <c r="AH213" s="731"/>
      <c r="AI213" s="731"/>
      <c r="AJ213" s="731"/>
      <c r="AK213" s="731"/>
      <c r="AL213" s="731"/>
      <c r="AM213" s="731"/>
      <c r="AN213" s="731"/>
      <c r="AO213" s="731"/>
      <c r="AP213" s="731"/>
      <c r="AQ213" s="731"/>
      <c r="AR213" s="731"/>
      <c r="AS213" s="731"/>
      <c r="AT213" s="731"/>
      <c r="AU213" s="731"/>
      <c r="AV213" s="731"/>
      <c r="AW213" s="731"/>
      <c r="AX213" s="731"/>
      <c r="AY213" s="731"/>
      <c r="AZ213" s="731"/>
      <c r="BA213" s="731"/>
      <c r="BB213" s="731"/>
      <c r="BC213" s="731"/>
      <c r="BD213" s="731"/>
      <c r="BE213" s="731"/>
      <c r="BF213" s="731"/>
      <c r="BG213" s="731"/>
      <c r="BH213" s="731"/>
      <c r="BI213" s="731"/>
      <c r="BJ213" s="731"/>
      <c r="BK213" s="731"/>
      <c r="BL213" s="731"/>
      <c r="BM213" s="731"/>
      <c r="BN213" s="731"/>
      <c r="BO213" s="731"/>
      <c r="BP213" s="731"/>
      <c r="BQ213" s="731"/>
      <c r="BR213" s="731"/>
      <c r="BS213" s="731"/>
      <c r="BT213" s="731"/>
      <c r="BU213" s="731"/>
      <c r="BV213" s="731"/>
      <c r="BW213" s="731"/>
      <c r="BX213" s="731"/>
      <c r="BY213" s="731"/>
      <c r="BZ213" s="731"/>
      <c r="CA213" s="731"/>
      <c r="CB213" s="731"/>
      <c r="CC213" s="731"/>
      <c r="CD213" s="731"/>
      <c r="CE213" s="731"/>
    </row>
    <row r="214" spans="1:83" ht="15" customHeight="1">
      <c r="A214" s="733"/>
      <c r="B214" s="733"/>
      <c r="C214" s="733"/>
      <c r="D214" s="733"/>
      <c r="E214" s="733"/>
      <c r="F214" s="733"/>
      <c r="G214" s="736"/>
      <c r="H214" s="737"/>
      <c r="I214" s="737"/>
      <c r="J214" s="734"/>
      <c r="K214" s="737"/>
      <c r="L214" s="737"/>
      <c r="M214" s="737"/>
      <c r="N214" s="1208"/>
      <c r="O214" s="836"/>
      <c r="P214" s="836"/>
      <c r="Q214" s="837"/>
      <c r="R214" s="838"/>
      <c r="S214" s="739"/>
      <c r="T214" s="739"/>
      <c r="U214" s="739"/>
      <c r="V214" s="739"/>
      <c r="W214" s="739"/>
      <c r="X214" s="739"/>
      <c r="Y214" s="739"/>
      <c r="Z214" s="737"/>
      <c r="AA214" s="737"/>
      <c r="AB214" s="737"/>
      <c r="AC214" s="737"/>
      <c r="AD214" s="737"/>
      <c r="AE214" s="737"/>
      <c r="AF214" s="731"/>
      <c r="AG214" s="731"/>
      <c r="AH214" s="731"/>
      <c r="AI214" s="731"/>
      <c r="AJ214" s="731"/>
      <c r="AK214" s="731"/>
      <c r="AL214" s="731"/>
      <c r="AM214" s="731"/>
      <c r="AN214" s="731"/>
      <c r="AO214" s="731"/>
      <c r="AP214" s="731"/>
      <c r="AQ214" s="731"/>
      <c r="AR214" s="731"/>
      <c r="AS214" s="731"/>
      <c r="AT214" s="731"/>
      <c r="AU214" s="731"/>
      <c r="AV214" s="731"/>
      <c r="AW214" s="731"/>
      <c r="AX214" s="731"/>
      <c r="AY214" s="731"/>
      <c r="AZ214" s="731"/>
      <c r="BA214" s="731"/>
      <c r="BB214" s="731"/>
      <c r="BC214" s="731"/>
      <c r="BD214" s="731"/>
      <c r="BE214" s="731"/>
      <c r="BF214" s="731"/>
      <c r="BG214" s="731"/>
      <c r="BH214" s="731"/>
      <c r="BI214" s="731"/>
      <c r="BJ214" s="731"/>
      <c r="BK214" s="731"/>
      <c r="BL214" s="731"/>
      <c r="BM214" s="731"/>
      <c r="BN214" s="731"/>
      <c r="BO214" s="731"/>
      <c r="BP214" s="731"/>
      <c r="BQ214" s="731"/>
      <c r="BR214" s="731"/>
      <c r="BS214" s="731"/>
      <c r="BT214" s="731"/>
      <c r="BU214" s="731"/>
      <c r="BV214" s="731"/>
      <c r="BW214" s="731"/>
      <c r="BX214" s="731"/>
      <c r="BY214" s="731"/>
      <c r="BZ214" s="731"/>
      <c r="CA214" s="731"/>
      <c r="CB214" s="731"/>
      <c r="CC214" s="731"/>
      <c r="CD214" s="731"/>
      <c r="CE214" s="731"/>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4" customFormat="1" ht="18.75" customHeight="1">
      <c r="X217" s="723"/>
      <c r="Y217" s="723"/>
      <c r="Z217" s="723"/>
      <c r="AA217" s="723"/>
      <c r="AB217" s="723"/>
      <c r="AC217" s="723"/>
      <c r="AD217" s="723"/>
      <c r="AE217" s="723"/>
      <c r="AF217" s="723"/>
      <c r="AG217" s="723"/>
      <c r="AH217" s="723"/>
      <c r="AI217" s="723"/>
      <c r="AJ217" s="723"/>
    </row>
    <row r="218" spans="1:83" s="35" customFormat="1" ht="17.100000000000001" customHeight="1">
      <c r="G218" s="35" t="s">
        <v>13</v>
      </c>
      <c r="I218" s="35" t="s">
        <v>746</v>
      </c>
      <c r="V218" s="158"/>
      <c r="X218" s="217"/>
      <c r="Y218" s="217"/>
      <c r="Z218" s="217"/>
      <c r="AA218" s="217"/>
      <c r="AB218" s="217"/>
      <c r="AC218" s="217"/>
      <c r="AD218" s="217"/>
      <c r="AE218" s="217"/>
      <c r="AF218" s="217"/>
      <c r="AG218" s="217"/>
      <c r="AH218" s="217"/>
      <c r="AI218" s="217"/>
      <c r="AJ218" s="217"/>
    </row>
    <row r="219" spans="1:83" s="744" customFormat="1" ht="17.100000000000001" customHeight="1">
      <c r="L219" s="122"/>
      <c r="M219" s="122"/>
      <c r="N219" s="122"/>
      <c r="O219" s="122"/>
      <c r="P219" s="122"/>
      <c r="Q219" s="122"/>
      <c r="R219" s="122"/>
      <c r="S219" s="122"/>
      <c r="T219" s="122"/>
      <c r="U219" s="122"/>
      <c r="V219" s="122"/>
      <c r="W219" s="122"/>
      <c r="X219" s="723"/>
      <c r="Y219" s="723"/>
      <c r="Z219" s="723"/>
      <c r="AA219" s="723"/>
      <c r="AB219" s="723"/>
      <c r="AC219" s="723"/>
      <c r="AD219" s="723"/>
      <c r="AE219" s="723"/>
      <c r="AF219" s="723"/>
      <c r="AG219" s="723"/>
      <c r="AH219" s="723"/>
      <c r="AI219" s="723"/>
      <c r="AJ219" s="723"/>
    </row>
    <row r="220" spans="1:83" s="801" customFormat="1" ht="22.5">
      <c r="A220" s="1201">
        <v>1</v>
      </c>
      <c r="B220" s="885"/>
      <c r="C220" s="885"/>
      <c r="D220" s="885"/>
      <c r="E220" s="886"/>
      <c r="F220" s="887"/>
      <c r="G220" s="887"/>
      <c r="H220" s="887"/>
      <c r="I220" s="888"/>
      <c r="J220" s="883"/>
      <c r="K220" s="890"/>
      <c r="L220" s="783">
        <f>mergeValue(A220)</f>
        <v>1</v>
      </c>
      <c r="M220" s="643" t="s">
        <v>20</v>
      </c>
      <c r="N220" s="648"/>
      <c r="O220" s="1283"/>
      <c r="P220" s="1284"/>
      <c r="Q220" s="1284"/>
      <c r="R220" s="1284"/>
      <c r="S220" s="1284"/>
      <c r="T220" s="1284"/>
      <c r="U220" s="1284"/>
      <c r="V220" s="1285"/>
      <c r="W220" s="632" t="s">
        <v>476</v>
      </c>
      <c r="X220" s="810"/>
      <c r="Y220" s="831"/>
      <c r="Z220" s="831" t="str">
        <f t="shared" ref="Z220:Z233" si="3">IF(M220="","",M220 )</f>
        <v>Наименование тарифа</v>
      </c>
      <c r="AA220" s="831"/>
      <c r="AB220" s="831"/>
      <c r="AC220" s="831"/>
      <c r="AD220" s="810"/>
      <c r="AE220" s="810"/>
      <c r="AF220" s="810"/>
      <c r="AG220" s="810"/>
      <c r="AH220" s="810"/>
      <c r="AI220" s="810"/>
      <c r="AJ220" s="810"/>
    </row>
    <row r="221" spans="1:83" s="801" customFormat="1" ht="22.5">
      <c r="A221" s="1201"/>
      <c r="B221" s="1201">
        <v>1</v>
      </c>
      <c r="C221" s="885"/>
      <c r="D221" s="885"/>
      <c r="E221" s="887"/>
      <c r="F221" s="887"/>
      <c r="G221" s="887"/>
      <c r="H221" s="887"/>
      <c r="I221" s="882"/>
      <c r="J221" s="881"/>
      <c r="K221" s="884"/>
      <c r="L221" s="783" t="str">
        <f>mergeValue(A221) &amp;"."&amp; mergeValue(B221)</f>
        <v>1.1</v>
      </c>
      <c r="M221" s="694" t="s">
        <v>16</v>
      </c>
      <c r="N221" s="648"/>
      <c r="O221" s="1283"/>
      <c r="P221" s="1284"/>
      <c r="Q221" s="1284"/>
      <c r="R221" s="1284"/>
      <c r="S221" s="1284"/>
      <c r="T221" s="1284"/>
      <c r="U221" s="1284"/>
      <c r="V221" s="1285"/>
      <c r="W221" s="632" t="s">
        <v>477</v>
      </c>
      <c r="X221" s="810"/>
      <c r="Y221" s="831"/>
      <c r="Z221" s="831" t="str">
        <f t="shared" si="3"/>
        <v>Территория действия тарифа</v>
      </c>
      <c r="AA221" s="831"/>
      <c r="AB221" s="831"/>
      <c r="AC221" s="831"/>
      <c r="AD221" s="810"/>
      <c r="AE221" s="810"/>
      <c r="AF221" s="810"/>
      <c r="AG221" s="810"/>
      <c r="AH221" s="810"/>
      <c r="AI221" s="810"/>
      <c r="AJ221" s="810"/>
    </row>
    <row r="222" spans="1:83" s="801" customFormat="1" ht="22.5">
      <c r="A222" s="1201"/>
      <c r="B222" s="1201"/>
      <c r="C222" s="1201">
        <v>1</v>
      </c>
      <c r="D222" s="885"/>
      <c r="E222" s="887"/>
      <c r="F222" s="887"/>
      <c r="G222" s="887"/>
      <c r="H222" s="887"/>
      <c r="I222" s="889"/>
      <c r="J222" s="881"/>
      <c r="K222" s="884"/>
      <c r="L222" s="783" t="str">
        <f>mergeValue(A222) &amp;"."&amp; mergeValue(B222)&amp;"."&amp; mergeValue(C222)</f>
        <v>1.1.1</v>
      </c>
      <c r="M222" s="695" t="s">
        <v>7</v>
      </c>
      <c r="N222" s="648"/>
      <c r="O222" s="1283"/>
      <c r="P222" s="1284"/>
      <c r="Q222" s="1284"/>
      <c r="R222" s="1284"/>
      <c r="S222" s="1284"/>
      <c r="T222" s="1284"/>
      <c r="U222" s="1284"/>
      <c r="V222" s="1285"/>
      <c r="W222" s="632" t="s">
        <v>633</v>
      </c>
      <c r="X222" s="810"/>
      <c r="Y222" s="831"/>
      <c r="Z222" s="831" t="str">
        <f t="shared" si="3"/>
        <v xml:space="preserve">Наименование системы теплоснабжения </v>
      </c>
      <c r="AA222" s="831"/>
      <c r="AB222" s="831"/>
      <c r="AC222" s="831"/>
      <c r="AD222" s="810"/>
      <c r="AE222" s="810"/>
      <c r="AF222" s="810"/>
      <c r="AG222" s="810"/>
      <c r="AH222" s="810"/>
      <c r="AI222" s="810"/>
      <c r="AJ222" s="810"/>
    </row>
    <row r="223" spans="1:83" s="801" customFormat="1" ht="22.5">
      <c r="A223" s="1201"/>
      <c r="B223" s="1201"/>
      <c r="C223" s="1201"/>
      <c r="D223" s="1201">
        <v>1</v>
      </c>
      <c r="E223" s="887"/>
      <c r="F223" s="887"/>
      <c r="G223" s="887"/>
      <c r="H223" s="887"/>
      <c r="I223" s="889"/>
      <c r="J223" s="881"/>
      <c r="K223" s="884"/>
      <c r="L223" s="783" t="str">
        <f>mergeValue(A223) &amp;"."&amp; mergeValue(B223)&amp;"."&amp; mergeValue(C223)&amp;"."&amp; mergeValue(D223)</f>
        <v>1.1.1.1</v>
      </c>
      <c r="M223" s="696" t="s">
        <v>22</v>
      </c>
      <c r="N223" s="648"/>
      <c r="O223" s="1283"/>
      <c r="P223" s="1284"/>
      <c r="Q223" s="1284"/>
      <c r="R223" s="1284"/>
      <c r="S223" s="1284"/>
      <c r="T223" s="1284"/>
      <c r="U223" s="1284"/>
      <c r="V223" s="1285"/>
      <c r="W223" s="632" t="s">
        <v>634</v>
      </c>
      <c r="X223" s="810"/>
      <c r="Y223" s="831"/>
      <c r="Z223" s="831" t="str">
        <f t="shared" si="3"/>
        <v xml:space="preserve">Источник тепловой энергии  </v>
      </c>
      <c r="AA223" s="831"/>
      <c r="AB223" s="831"/>
      <c r="AC223" s="831"/>
      <c r="AD223" s="810"/>
      <c r="AE223" s="810"/>
      <c r="AF223" s="810"/>
      <c r="AG223" s="810"/>
      <c r="AH223" s="810"/>
      <c r="AI223" s="810"/>
      <c r="AJ223" s="810"/>
    </row>
    <row r="224" spans="1:83" s="801" customFormat="1" ht="101.25">
      <c r="A224" s="1201"/>
      <c r="B224" s="1201"/>
      <c r="C224" s="1201"/>
      <c r="D224" s="1201"/>
      <c r="E224" s="1201">
        <v>1</v>
      </c>
      <c r="F224" s="887"/>
      <c r="G224" s="887"/>
      <c r="H224" s="885">
        <v>1</v>
      </c>
      <c r="I224" s="1201">
        <v>1</v>
      </c>
      <c r="J224" s="887"/>
      <c r="K224" s="892"/>
      <c r="L224" s="783" t="str">
        <f>mergeValue(A224) &amp;"."&amp; mergeValue(B224)&amp;"."&amp; mergeValue(C224)&amp;"."&amp; mergeValue(D224)&amp;"."&amp; mergeValue(E224)</f>
        <v>1.1.1.1.1</v>
      </c>
      <c r="M224" s="556" t="s">
        <v>9</v>
      </c>
      <c r="N224" s="648"/>
      <c r="O224" s="1204"/>
      <c r="P224" s="1205"/>
      <c r="Q224" s="1205"/>
      <c r="R224" s="1205"/>
      <c r="S224" s="1205"/>
      <c r="T224" s="1205"/>
      <c r="U224" s="1205"/>
      <c r="V224" s="1206"/>
      <c r="W224" s="632" t="s">
        <v>638</v>
      </c>
      <c r="X224" s="810"/>
      <c r="Y224" s="831"/>
      <c r="Z224" s="831" t="str">
        <f t="shared" si="3"/>
        <v>Схема подключения теплопотребляющей установки к коллектору источника тепловой энергии</v>
      </c>
      <c r="AA224" s="831"/>
      <c r="AB224" s="831"/>
      <c r="AC224" s="831"/>
      <c r="AD224" s="810"/>
      <c r="AE224" s="810"/>
      <c r="AF224" s="810"/>
      <c r="AG224" s="810"/>
      <c r="AH224" s="810"/>
      <c r="AI224" s="810"/>
      <c r="AJ224" s="810"/>
    </row>
    <row r="225" spans="1:36" s="801" customFormat="1" ht="90">
      <c r="A225" s="1201"/>
      <c r="B225" s="1201"/>
      <c r="C225" s="1201"/>
      <c r="D225" s="1201"/>
      <c r="E225" s="1201"/>
      <c r="F225" s="1201">
        <v>1</v>
      </c>
      <c r="G225" s="885"/>
      <c r="H225" s="885"/>
      <c r="I225" s="1201"/>
      <c r="J225" s="1201">
        <v>1</v>
      </c>
      <c r="K225" s="893"/>
      <c r="L225" s="783" t="str">
        <f>mergeValue(A225) &amp;"."&amp; mergeValue(B225)&amp;"."&amp; mergeValue(C225)&amp;"."&amp; mergeValue(D225)&amp;"."&amp; mergeValue(E225)&amp;"."&amp; mergeValue(F225)</f>
        <v>1.1.1.1.1.1</v>
      </c>
      <c r="M225" s="557" t="s">
        <v>10</v>
      </c>
      <c r="N225" s="648"/>
      <c r="O225" s="1204"/>
      <c r="P225" s="1205"/>
      <c r="Q225" s="1205"/>
      <c r="R225" s="1205"/>
      <c r="S225" s="1205"/>
      <c r="T225" s="1205"/>
      <c r="U225" s="1205"/>
      <c r="V225" s="1206"/>
      <c r="W225" s="632" t="s">
        <v>636</v>
      </c>
      <c r="X225" s="810"/>
      <c r="Y225" s="831"/>
      <c r="Z225" s="831" t="str">
        <f t="shared" si="3"/>
        <v>Группа потребителей</v>
      </c>
      <c r="AA225" s="831"/>
      <c r="AB225" s="831"/>
      <c r="AC225" s="831"/>
      <c r="AD225" s="810"/>
      <c r="AE225" s="810"/>
      <c r="AF225" s="810"/>
      <c r="AG225" s="810"/>
      <c r="AH225" s="810"/>
      <c r="AI225" s="810"/>
      <c r="AJ225" s="810"/>
    </row>
    <row r="226" spans="1:36" s="801" customFormat="1" ht="195.75" customHeight="1">
      <c r="A226" s="1201"/>
      <c r="B226" s="1201"/>
      <c r="C226" s="1201"/>
      <c r="D226" s="1201"/>
      <c r="E226" s="1201"/>
      <c r="F226" s="1201"/>
      <c r="G226" s="885">
        <v>1</v>
      </c>
      <c r="H226" s="885"/>
      <c r="I226" s="1201"/>
      <c r="J226" s="1201"/>
      <c r="K226" s="893">
        <v>1</v>
      </c>
      <c r="L226" s="783" t="str">
        <f>mergeValue(A226) &amp;"."&amp; mergeValue(B226)&amp;"."&amp; mergeValue(C226)&amp;"."&amp; mergeValue(D226)&amp;"."&amp; mergeValue(E226)&amp;"."&amp; mergeValue(F226)&amp;"."&amp; mergeValue(G226)</f>
        <v>1.1.1.1.1.1.1</v>
      </c>
      <c r="M226" s="1071"/>
      <c r="N226" s="648"/>
      <c r="O226" s="765"/>
      <c r="P226" s="765"/>
      <c r="Q226" s="765"/>
      <c r="R226" s="1207"/>
      <c r="S226" s="1208" t="s">
        <v>84</v>
      </c>
      <c r="T226" s="1207"/>
      <c r="U226" s="1208" t="s">
        <v>84</v>
      </c>
      <c r="V226" s="765"/>
      <c r="W226" s="1200" t="s">
        <v>655</v>
      </c>
      <c r="X226" s="810" t="str">
        <f>strCheckDate(O227:V227)</f>
        <v/>
      </c>
      <c r="Y226" s="831"/>
      <c r="Z226" s="831" t="str">
        <f t="shared" si="3"/>
        <v/>
      </c>
      <c r="AA226" s="831"/>
      <c r="AB226" s="831"/>
      <c r="AC226" s="831"/>
      <c r="AD226" s="810"/>
      <c r="AE226" s="810"/>
      <c r="AF226" s="810"/>
      <c r="AG226" s="810"/>
      <c r="AH226" s="810"/>
      <c r="AI226" s="810"/>
      <c r="AJ226" s="810"/>
    </row>
    <row r="227" spans="1:36" s="801" customFormat="1" ht="14.25" hidden="1" customHeight="1">
      <c r="A227" s="1201"/>
      <c r="B227" s="1201"/>
      <c r="C227" s="1201"/>
      <c r="D227" s="1201"/>
      <c r="E227" s="1201"/>
      <c r="F227" s="1201"/>
      <c r="G227" s="885"/>
      <c r="H227" s="885"/>
      <c r="I227" s="1201"/>
      <c r="J227" s="1201"/>
      <c r="K227" s="893"/>
      <c r="L227" s="802"/>
      <c r="M227" s="648"/>
      <c r="N227" s="648"/>
      <c r="O227" s="765"/>
      <c r="P227" s="765"/>
      <c r="Q227" s="771" t="str">
        <f>R226 &amp; "-" &amp; T226</f>
        <v>-</v>
      </c>
      <c r="R227" s="1207"/>
      <c r="S227" s="1208"/>
      <c r="T227" s="1207"/>
      <c r="U227" s="1208"/>
      <c r="V227" s="765"/>
      <c r="W227" s="1200"/>
      <c r="X227" s="810"/>
      <c r="Y227" s="831"/>
      <c r="Z227" s="831" t="str">
        <f t="shared" si="3"/>
        <v/>
      </c>
      <c r="AA227" s="831"/>
      <c r="AB227" s="831"/>
      <c r="AC227" s="831"/>
      <c r="AD227" s="810"/>
      <c r="AE227" s="810"/>
      <c r="AF227" s="810"/>
      <c r="AG227" s="810"/>
      <c r="AH227" s="810"/>
      <c r="AI227" s="810"/>
      <c r="AJ227" s="810"/>
    </row>
    <row r="228" spans="1:36" s="801" customFormat="1" ht="15" customHeight="1">
      <c r="A228" s="1201"/>
      <c r="B228" s="1201"/>
      <c r="C228" s="1201"/>
      <c r="D228" s="1201"/>
      <c r="E228" s="1201"/>
      <c r="F228" s="1201"/>
      <c r="G228" s="887"/>
      <c r="H228" s="885"/>
      <c r="I228" s="1201"/>
      <c r="J228" s="1201"/>
      <c r="K228" s="892"/>
      <c r="L228" s="690"/>
      <c r="M228" s="559" t="s">
        <v>25</v>
      </c>
      <c r="N228" s="767"/>
      <c r="O228" s="767"/>
      <c r="P228" s="767"/>
      <c r="Q228" s="767"/>
      <c r="R228" s="767"/>
      <c r="S228" s="767"/>
      <c r="T228" s="767"/>
      <c r="U228" s="767"/>
      <c r="V228" s="764"/>
      <c r="W228" s="1200"/>
      <c r="X228" s="810"/>
      <c r="Y228" s="831"/>
      <c r="Z228" s="831" t="str">
        <f t="shared" si="3"/>
        <v>Добавить вид теплоносителя (параметры теплоносителя)</v>
      </c>
      <c r="AA228" s="831"/>
      <c r="AB228" s="831"/>
      <c r="AC228" s="831"/>
      <c r="AD228" s="810"/>
      <c r="AE228" s="810"/>
      <c r="AF228" s="810"/>
      <c r="AG228" s="810"/>
      <c r="AH228" s="810"/>
      <c r="AI228" s="810"/>
      <c r="AJ228" s="810"/>
    </row>
    <row r="229" spans="1:36" s="801" customFormat="1" ht="15" customHeight="1">
      <c r="A229" s="1201"/>
      <c r="B229" s="1201"/>
      <c r="C229" s="1201"/>
      <c r="D229" s="1201"/>
      <c r="E229" s="1201"/>
      <c r="F229" s="887"/>
      <c r="G229" s="887"/>
      <c r="H229" s="885"/>
      <c r="I229" s="1201"/>
      <c r="J229" s="887"/>
      <c r="K229" s="892"/>
      <c r="L229" s="690"/>
      <c r="M229" s="558" t="s">
        <v>11</v>
      </c>
      <c r="N229" s="767"/>
      <c r="O229" s="767"/>
      <c r="P229" s="767"/>
      <c r="Q229" s="767"/>
      <c r="R229" s="767"/>
      <c r="S229" s="767"/>
      <c r="T229" s="767"/>
      <c r="U229" s="766"/>
      <c r="V229" s="767"/>
      <c r="W229" s="667"/>
      <c r="X229" s="810"/>
      <c r="Y229" s="831"/>
      <c r="Z229" s="831" t="str">
        <f t="shared" si="3"/>
        <v>Добавить группу потребителей</v>
      </c>
      <c r="AA229" s="831"/>
      <c r="AB229" s="831"/>
      <c r="AC229" s="831"/>
      <c r="AD229" s="810"/>
      <c r="AE229" s="810"/>
      <c r="AF229" s="810"/>
      <c r="AG229" s="810"/>
      <c r="AH229" s="810"/>
      <c r="AI229" s="810"/>
      <c r="AJ229" s="810"/>
    </row>
    <row r="230" spans="1:36" s="801" customFormat="1" ht="15" customHeight="1">
      <c r="A230" s="1201"/>
      <c r="B230" s="1201"/>
      <c r="C230" s="1201"/>
      <c r="D230" s="1201"/>
      <c r="E230" s="891"/>
      <c r="F230" s="887"/>
      <c r="G230" s="887"/>
      <c r="H230" s="887"/>
      <c r="I230" s="883"/>
      <c r="J230" s="880"/>
      <c r="K230" s="890"/>
      <c r="L230" s="690"/>
      <c r="M230" s="762" t="s">
        <v>12</v>
      </c>
      <c r="N230" s="767"/>
      <c r="O230" s="767"/>
      <c r="P230" s="767"/>
      <c r="Q230" s="767"/>
      <c r="R230" s="767"/>
      <c r="S230" s="767"/>
      <c r="T230" s="767"/>
      <c r="U230" s="766"/>
      <c r="V230" s="767"/>
      <c r="W230" s="667"/>
      <c r="X230" s="810"/>
      <c r="Y230" s="831"/>
      <c r="Z230" s="831" t="str">
        <f t="shared" si="3"/>
        <v>Добавить схему подключения</v>
      </c>
      <c r="AA230" s="831"/>
      <c r="AB230" s="831"/>
      <c r="AC230" s="831"/>
      <c r="AD230" s="810"/>
      <c r="AE230" s="810"/>
      <c r="AF230" s="810"/>
      <c r="AG230" s="810"/>
      <c r="AH230" s="810"/>
      <c r="AI230" s="810"/>
      <c r="AJ230" s="810"/>
    </row>
    <row r="231" spans="1:36" s="801" customFormat="1" ht="15" customHeight="1">
      <c r="A231" s="1201"/>
      <c r="B231" s="1201"/>
      <c r="C231" s="1201"/>
      <c r="D231" s="891"/>
      <c r="E231" s="891"/>
      <c r="F231" s="887"/>
      <c r="G231" s="887"/>
      <c r="H231" s="887"/>
      <c r="I231" s="883"/>
      <c r="J231" s="880"/>
      <c r="K231" s="890"/>
      <c r="L231" s="690"/>
      <c r="M231" s="761" t="s">
        <v>17</v>
      </c>
      <c r="N231" s="767"/>
      <c r="O231" s="767"/>
      <c r="P231" s="767"/>
      <c r="Q231" s="767"/>
      <c r="R231" s="767"/>
      <c r="S231" s="767"/>
      <c r="T231" s="767"/>
      <c r="U231" s="766"/>
      <c r="V231" s="767"/>
      <c r="W231" s="667"/>
      <c r="X231" s="810"/>
      <c r="Y231" s="831"/>
      <c r="Z231" s="831" t="str">
        <f t="shared" si="3"/>
        <v>Добавить источник тепловой энергии</v>
      </c>
      <c r="AA231" s="831"/>
      <c r="AB231" s="831"/>
      <c r="AC231" s="831"/>
      <c r="AD231" s="810"/>
      <c r="AE231" s="810"/>
      <c r="AF231" s="810"/>
      <c r="AG231" s="810"/>
      <c r="AH231" s="810"/>
      <c r="AI231" s="810"/>
      <c r="AJ231" s="810"/>
    </row>
    <row r="232" spans="1:36" s="801" customFormat="1" ht="15" customHeight="1">
      <c r="A232" s="1201"/>
      <c r="B232" s="1201"/>
      <c r="C232" s="891"/>
      <c r="D232" s="891"/>
      <c r="E232" s="891"/>
      <c r="F232" s="891"/>
      <c r="G232" s="896"/>
      <c r="H232" s="883"/>
      <c r="I232" s="894"/>
      <c r="J232" s="880"/>
      <c r="K232" s="895"/>
      <c r="L232" s="690"/>
      <c r="M232" s="760" t="s">
        <v>18</v>
      </c>
      <c r="N232" s="767"/>
      <c r="O232" s="767"/>
      <c r="P232" s="767"/>
      <c r="Q232" s="767"/>
      <c r="R232" s="767"/>
      <c r="S232" s="767"/>
      <c r="T232" s="767"/>
      <c r="U232" s="766"/>
      <c r="V232" s="767"/>
      <c r="W232" s="667"/>
      <c r="X232" s="810"/>
      <c r="Y232" s="831"/>
      <c r="Z232" s="831" t="str">
        <f t="shared" si="3"/>
        <v>Добавить наименование системы теплоснабжения</v>
      </c>
      <c r="AA232" s="831"/>
      <c r="AB232" s="831"/>
      <c r="AC232" s="831"/>
      <c r="AD232" s="810"/>
      <c r="AE232" s="810"/>
      <c r="AF232" s="810"/>
      <c r="AG232" s="810"/>
      <c r="AH232" s="810"/>
      <c r="AI232" s="810"/>
      <c r="AJ232" s="810"/>
    </row>
    <row r="233" spans="1:36" s="801" customFormat="1" ht="15" customHeight="1">
      <c r="A233" s="1201"/>
      <c r="B233" s="891"/>
      <c r="C233" s="891"/>
      <c r="D233" s="891"/>
      <c r="E233" s="891"/>
      <c r="F233" s="891"/>
      <c r="G233" s="896"/>
      <c r="H233" s="883"/>
      <c r="I233" s="883"/>
      <c r="J233" s="880"/>
      <c r="K233" s="890"/>
      <c r="L233" s="690"/>
      <c r="M233" s="735" t="s">
        <v>19</v>
      </c>
      <c r="N233" s="767"/>
      <c r="O233" s="767"/>
      <c r="P233" s="767"/>
      <c r="Q233" s="767"/>
      <c r="R233" s="767"/>
      <c r="S233" s="767"/>
      <c r="T233" s="767"/>
      <c r="U233" s="766"/>
      <c r="V233" s="767"/>
      <c r="W233" s="667"/>
      <c r="X233" s="810"/>
      <c r="Y233" s="831"/>
      <c r="Z233" s="831" t="str">
        <f t="shared" si="3"/>
        <v>Добавить территорию действия тарифа</v>
      </c>
      <c r="AA233" s="831"/>
      <c r="AB233" s="831"/>
      <c r="AC233" s="831"/>
      <c r="AD233" s="810"/>
      <c r="AE233" s="810"/>
      <c r="AF233" s="810"/>
      <c r="AG233" s="810"/>
      <c r="AH233" s="810"/>
      <c r="AI233" s="810"/>
      <c r="AJ233" s="810"/>
    </row>
    <row r="234" spans="1:36" s="744" customFormat="1" ht="15" customHeight="1">
      <c r="A234" s="879"/>
      <c r="B234" s="879"/>
      <c r="C234" s="879"/>
      <c r="D234" s="879"/>
      <c r="E234" s="879"/>
      <c r="F234" s="879"/>
      <c r="G234" s="879"/>
      <c r="H234" s="879"/>
      <c r="I234" s="879"/>
      <c r="J234" s="879"/>
      <c r="K234" s="879"/>
      <c r="L234" s="494"/>
      <c r="M234" s="738" t="s">
        <v>309</v>
      </c>
      <c r="N234" s="767"/>
      <c r="O234" s="767"/>
      <c r="P234" s="767"/>
      <c r="Q234" s="767"/>
      <c r="R234" s="767"/>
      <c r="S234" s="767"/>
      <c r="T234" s="767"/>
      <c r="U234" s="766"/>
      <c r="V234" s="767"/>
      <c r="W234" s="767"/>
      <c r="X234" s="767"/>
      <c r="Y234" s="767"/>
      <c r="Z234" s="767"/>
      <c r="AA234" s="767"/>
      <c r="AB234" s="766"/>
      <c r="AC234" s="767"/>
      <c r="AD234" s="667"/>
      <c r="AE234" s="723"/>
      <c r="AF234" s="723"/>
      <c r="AG234" s="723"/>
      <c r="AH234" s="723"/>
    </row>
    <row r="235" spans="1:36" s="991" customFormat="1" ht="18.75" customHeight="1">
      <c r="X235" s="1012"/>
      <c r="Y235" s="1012"/>
      <c r="Z235" s="1012"/>
      <c r="AA235" s="1012"/>
      <c r="AB235" s="1012"/>
      <c r="AC235" s="1012"/>
      <c r="AD235" s="1012"/>
      <c r="AE235" s="1012"/>
      <c r="AF235" s="1012"/>
      <c r="AG235" s="1012"/>
      <c r="AH235" s="1012"/>
      <c r="AI235" s="1012"/>
      <c r="AJ235" s="1012"/>
    </row>
    <row r="236" spans="1:36"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36" s="991" customFormat="1" ht="17.100000000000001" customHeight="1">
      <c r="L237" s="122"/>
      <c r="M237" s="122"/>
      <c r="N237" s="122"/>
      <c r="O237" s="122"/>
      <c r="P237" s="122"/>
      <c r="Q237" s="122"/>
      <c r="R237" s="122"/>
      <c r="S237" s="122"/>
      <c r="T237" s="122"/>
      <c r="U237" s="122"/>
      <c r="V237" s="122"/>
      <c r="W237" s="122"/>
      <c r="X237" s="1012"/>
      <c r="Y237" s="1012"/>
      <c r="Z237" s="1012"/>
      <c r="AA237" s="1012"/>
      <c r="AB237" s="1012"/>
      <c r="AC237" s="1012"/>
      <c r="AD237" s="1012"/>
      <c r="AE237" s="1012"/>
      <c r="AF237" s="1012"/>
      <c r="AG237" s="1012"/>
      <c r="AH237" s="1012"/>
      <c r="AI237" s="1012"/>
      <c r="AJ237" s="1012"/>
    </row>
    <row r="238" spans="1:36" s="992" customFormat="1" ht="22.5">
      <c r="A238" s="1201">
        <v>1</v>
      </c>
      <c r="B238" s="1017"/>
      <c r="C238" s="1017"/>
      <c r="D238" s="1017"/>
      <c r="E238" s="983"/>
      <c r="F238" s="1028"/>
      <c r="G238" s="1028"/>
      <c r="H238" s="1028"/>
      <c r="I238" s="985"/>
      <c r="J238" s="981"/>
      <c r="K238" s="965"/>
      <c r="L238" s="1032">
        <f>mergeValue(A238)</f>
        <v>1</v>
      </c>
      <c r="M238" s="643" t="s">
        <v>20</v>
      </c>
      <c r="N238" s="648"/>
      <c r="O238" s="1283"/>
      <c r="P238" s="1284"/>
      <c r="Q238" s="1284"/>
      <c r="R238" s="1284"/>
      <c r="S238" s="1284"/>
      <c r="T238" s="1284"/>
      <c r="U238" s="1284"/>
      <c r="V238" s="1285"/>
      <c r="W238" s="632" t="s">
        <v>476</v>
      </c>
      <c r="X238" s="1010"/>
      <c r="Y238" s="831"/>
      <c r="Z238" s="831" t="str">
        <f t="shared" ref="Z238:Z251" si="4">IF(M238="","",M238 )</f>
        <v>Наименование тарифа</v>
      </c>
      <c r="AA238" s="831"/>
      <c r="AB238" s="831"/>
      <c r="AC238" s="831"/>
      <c r="AD238" s="1010"/>
      <c r="AE238" s="1010"/>
      <c r="AF238" s="1010"/>
      <c r="AG238" s="1010"/>
      <c r="AH238" s="1010"/>
      <c r="AI238" s="1010"/>
      <c r="AJ238" s="1010"/>
    </row>
    <row r="239" spans="1:36" s="992" customFormat="1" ht="22.5">
      <c r="A239" s="1201"/>
      <c r="B239" s="1201">
        <v>1</v>
      </c>
      <c r="C239" s="1017"/>
      <c r="D239" s="1017"/>
      <c r="E239" s="1028"/>
      <c r="F239" s="1028"/>
      <c r="G239" s="1028"/>
      <c r="H239" s="1028"/>
      <c r="I239" s="1023"/>
      <c r="J239" s="956"/>
      <c r="K239" s="959"/>
      <c r="L239" s="1032" t="str">
        <f>mergeValue(A239) &amp;"."&amp; mergeValue(B239)</f>
        <v>1.1</v>
      </c>
      <c r="M239" s="694" t="s">
        <v>16</v>
      </c>
      <c r="N239" s="648"/>
      <c r="O239" s="1283"/>
      <c r="P239" s="1284"/>
      <c r="Q239" s="1284"/>
      <c r="R239" s="1284"/>
      <c r="S239" s="1284"/>
      <c r="T239" s="1284"/>
      <c r="U239" s="1284"/>
      <c r="V239" s="1285"/>
      <c r="W239" s="632" t="s">
        <v>477</v>
      </c>
      <c r="X239" s="1010"/>
      <c r="Y239" s="831"/>
      <c r="Z239" s="831" t="str">
        <f t="shared" si="4"/>
        <v>Территория действия тарифа</v>
      </c>
      <c r="AA239" s="831"/>
      <c r="AB239" s="831"/>
      <c r="AC239" s="831"/>
      <c r="AD239" s="1010"/>
      <c r="AE239" s="1010"/>
      <c r="AF239" s="1010"/>
      <c r="AG239" s="1010"/>
      <c r="AH239" s="1010"/>
      <c r="AI239" s="1010"/>
      <c r="AJ239" s="1010"/>
    </row>
    <row r="240" spans="1:36" s="992" customFormat="1" ht="22.5">
      <c r="A240" s="1201"/>
      <c r="B240" s="1201"/>
      <c r="C240" s="1201">
        <v>1</v>
      </c>
      <c r="D240" s="1017"/>
      <c r="E240" s="1028"/>
      <c r="F240" s="1028"/>
      <c r="G240" s="1028"/>
      <c r="H240" s="1028"/>
      <c r="I240" s="964"/>
      <c r="J240" s="956"/>
      <c r="K240" s="959"/>
      <c r="L240" s="1032" t="str">
        <f>mergeValue(A240) &amp;"."&amp; mergeValue(B240)&amp;"."&amp; mergeValue(C240)</f>
        <v>1.1.1</v>
      </c>
      <c r="M240" s="695" t="s">
        <v>7</v>
      </c>
      <c r="N240" s="648"/>
      <c r="O240" s="1283"/>
      <c r="P240" s="1284"/>
      <c r="Q240" s="1284"/>
      <c r="R240" s="1284"/>
      <c r="S240" s="1284"/>
      <c r="T240" s="1284"/>
      <c r="U240" s="1284"/>
      <c r="V240" s="1285"/>
      <c r="W240" s="632" t="s">
        <v>633</v>
      </c>
      <c r="X240" s="1010"/>
      <c r="Y240" s="831"/>
      <c r="Z240" s="831" t="str">
        <f t="shared" si="4"/>
        <v xml:space="preserve">Наименование системы теплоснабжения </v>
      </c>
      <c r="AA240" s="831"/>
      <c r="AB240" s="831"/>
      <c r="AC240" s="831"/>
      <c r="AD240" s="1010"/>
      <c r="AE240" s="1010"/>
      <c r="AF240" s="1010"/>
      <c r="AG240" s="1010"/>
      <c r="AH240" s="1010"/>
      <c r="AI240" s="1010"/>
      <c r="AJ240" s="1010"/>
    </row>
    <row r="241" spans="1:36" s="992" customFormat="1" ht="22.5">
      <c r="A241" s="1201"/>
      <c r="B241" s="1201"/>
      <c r="C241" s="1201"/>
      <c r="D241" s="1201">
        <v>1</v>
      </c>
      <c r="E241" s="1028"/>
      <c r="F241" s="1028"/>
      <c r="G241" s="1028"/>
      <c r="H241" s="1028"/>
      <c r="I241" s="964"/>
      <c r="J241" s="956"/>
      <c r="K241" s="959"/>
      <c r="L241" s="1032" t="str">
        <f>mergeValue(A241) &amp;"."&amp; mergeValue(B241)&amp;"."&amp; mergeValue(C241)&amp;"."&amp; mergeValue(D241)</f>
        <v>1.1.1.1</v>
      </c>
      <c r="M241" s="696" t="s">
        <v>22</v>
      </c>
      <c r="N241" s="648"/>
      <c r="O241" s="1283"/>
      <c r="P241" s="1284"/>
      <c r="Q241" s="1284"/>
      <c r="R241" s="1284"/>
      <c r="S241" s="1284"/>
      <c r="T241" s="1284"/>
      <c r="U241" s="1284"/>
      <c r="V241" s="1285"/>
      <c r="W241" s="632" t="s">
        <v>634</v>
      </c>
      <c r="X241" s="1010"/>
      <c r="Y241" s="831"/>
      <c r="Z241" s="831" t="str">
        <f t="shared" si="4"/>
        <v xml:space="preserve">Источник тепловой энергии  </v>
      </c>
      <c r="AA241" s="831"/>
      <c r="AB241" s="831"/>
      <c r="AC241" s="831"/>
      <c r="AD241" s="1010"/>
      <c r="AE241" s="1010"/>
      <c r="AF241" s="1010"/>
      <c r="AG241" s="1010"/>
      <c r="AH241" s="1010"/>
      <c r="AI241" s="1010"/>
      <c r="AJ241" s="1010"/>
    </row>
    <row r="242" spans="1:36" s="992" customFormat="1" ht="101.25">
      <c r="A242" s="1201"/>
      <c r="B242" s="1201"/>
      <c r="C242" s="1201"/>
      <c r="D242" s="1201"/>
      <c r="E242" s="1201">
        <v>1</v>
      </c>
      <c r="F242" s="1028"/>
      <c r="G242" s="1028"/>
      <c r="H242" s="1017">
        <v>1</v>
      </c>
      <c r="I242" s="1201">
        <v>1</v>
      </c>
      <c r="J242" s="1028"/>
      <c r="K242" s="967"/>
      <c r="L242" s="1032" t="str">
        <f>mergeValue(A242) &amp;"."&amp; mergeValue(B242)&amp;"."&amp; mergeValue(C242)&amp;"."&amp; mergeValue(D242)&amp;"."&amp; mergeValue(E242)</f>
        <v>1.1.1.1.1</v>
      </c>
      <c r="M242" s="556" t="s">
        <v>9</v>
      </c>
      <c r="N242" s="648"/>
      <c r="O242" s="1204"/>
      <c r="P242" s="1205"/>
      <c r="Q242" s="1205"/>
      <c r="R242" s="1205"/>
      <c r="S242" s="1205"/>
      <c r="T242" s="1205"/>
      <c r="U242" s="1205"/>
      <c r="V242" s="1206"/>
      <c r="W242" s="632" t="s">
        <v>638</v>
      </c>
      <c r="X242" s="1010"/>
      <c r="Y242" s="831"/>
      <c r="Z242" s="831" t="str">
        <f t="shared" si="4"/>
        <v>Схема подключения теплопотребляющей установки к коллектору источника тепловой энергии</v>
      </c>
      <c r="AA242" s="831"/>
      <c r="AB242" s="831"/>
      <c r="AC242" s="831"/>
      <c r="AD242" s="1010"/>
      <c r="AE242" s="1010"/>
      <c r="AF242" s="1010"/>
      <c r="AG242" s="1010"/>
      <c r="AH242" s="1010"/>
      <c r="AI242" s="1010"/>
      <c r="AJ242" s="1010"/>
    </row>
    <row r="243" spans="1:36" s="992" customFormat="1" ht="90">
      <c r="A243" s="1201"/>
      <c r="B243" s="1201"/>
      <c r="C243" s="1201"/>
      <c r="D243" s="1201"/>
      <c r="E243" s="1201"/>
      <c r="F243" s="1201">
        <v>1</v>
      </c>
      <c r="G243" s="1017"/>
      <c r="H243" s="1017"/>
      <c r="I243" s="1201"/>
      <c r="J243" s="1201">
        <v>1</v>
      </c>
      <c r="K243" s="968"/>
      <c r="L243" s="1032" t="str">
        <f>mergeValue(A243) &amp;"."&amp; mergeValue(B243)&amp;"."&amp; mergeValue(C243)&amp;"."&amp; mergeValue(D243)&amp;"."&amp; mergeValue(E243)&amp;"."&amp; mergeValue(F243)</f>
        <v>1.1.1.1.1.1</v>
      </c>
      <c r="M243" s="557" t="s">
        <v>10</v>
      </c>
      <c r="N243" s="648"/>
      <c r="O243" s="1204"/>
      <c r="P243" s="1205"/>
      <c r="Q243" s="1205"/>
      <c r="R243" s="1205"/>
      <c r="S243" s="1205"/>
      <c r="T243" s="1205"/>
      <c r="U243" s="1205"/>
      <c r="V243" s="1206"/>
      <c r="W243" s="632" t="s">
        <v>636</v>
      </c>
      <c r="X243" s="1010"/>
      <c r="Y243" s="831"/>
      <c r="Z243" s="831" t="str">
        <f t="shared" si="4"/>
        <v>Группа потребителей</v>
      </c>
      <c r="AA243" s="831"/>
      <c r="AB243" s="831"/>
      <c r="AC243" s="831"/>
      <c r="AD243" s="1010"/>
      <c r="AE243" s="1010"/>
      <c r="AF243" s="1010"/>
      <c r="AG243" s="1010"/>
      <c r="AH243" s="1010"/>
      <c r="AI243" s="1010"/>
      <c r="AJ243" s="1010"/>
    </row>
    <row r="244" spans="1:36" s="992" customFormat="1" ht="189" customHeight="1">
      <c r="A244" s="1201"/>
      <c r="B244" s="1201"/>
      <c r="C244" s="1201"/>
      <c r="D244" s="1201"/>
      <c r="E244" s="1201"/>
      <c r="F244" s="1201"/>
      <c r="G244" s="1017">
        <v>1</v>
      </c>
      <c r="H244" s="1017"/>
      <c r="I244" s="1201"/>
      <c r="J244" s="1201"/>
      <c r="K244" s="968">
        <v>1</v>
      </c>
      <c r="L244" s="1032" t="str">
        <f>mergeValue(A244) &amp;"."&amp; mergeValue(B244)&amp;"."&amp; mergeValue(C244)&amp;"."&amp; mergeValue(D244)&amp;"."&amp; mergeValue(E244)&amp;"."&amp; mergeValue(F244)&amp;"."&amp; mergeValue(G244)</f>
        <v>1.1.1.1.1.1.1</v>
      </c>
      <c r="M244" s="1071"/>
      <c r="N244" s="648"/>
      <c r="O244" s="765"/>
      <c r="P244" s="765"/>
      <c r="Q244" s="1095"/>
      <c r="R244" s="1207"/>
      <c r="S244" s="1208" t="s">
        <v>84</v>
      </c>
      <c r="T244" s="1207"/>
      <c r="U244" s="1208" t="s">
        <v>84</v>
      </c>
      <c r="V244" s="765"/>
      <c r="W244" s="1218" t="s">
        <v>655</v>
      </c>
      <c r="X244" s="1010" t="str">
        <f>strCheckDate(O245:V245)</f>
        <v/>
      </c>
      <c r="Y244" s="831"/>
      <c r="Z244" s="831" t="str">
        <f t="shared" si="4"/>
        <v/>
      </c>
      <c r="AA244" s="831"/>
      <c r="AB244" s="831"/>
      <c r="AC244" s="831"/>
      <c r="AD244" s="1010"/>
      <c r="AE244" s="1010"/>
      <c r="AF244" s="1010"/>
      <c r="AG244" s="1010"/>
      <c r="AH244" s="1010"/>
      <c r="AI244" s="1010"/>
      <c r="AJ244" s="1010"/>
    </row>
    <row r="245" spans="1:36" s="992" customFormat="1" ht="11.25" hidden="1" customHeight="1">
      <c r="A245" s="1201"/>
      <c r="B245" s="1201"/>
      <c r="C245" s="1201"/>
      <c r="D245" s="1201"/>
      <c r="E245" s="1201"/>
      <c r="F245" s="1201"/>
      <c r="G245" s="1017"/>
      <c r="H245" s="1017"/>
      <c r="I245" s="1201"/>
      <c r="J245" s="1201"/>
      <c r="K245" s="968"/>
      <c r="L245" s="802"/>
      <c r="M245" s="648"/>
      <c r="N245" s="648"/>
      <c r="O245" s="765"/>
      <c r="P245" s="765"/>
      <c r="Q245" s="771" t="str">
        <f>R244 &amp; "-" &amp; T244</f>
        <v>-</v>
      </c>
      <c r="R245" s="1207"/>
      <c r="S245" s="1208"/>
      <c r="T245" s="1207"/>
      <c r="U245" s="1208"/>
      <c r="V245" s="765"/>
      <c r="W245" s="1219"/>
      <c r="X245" s="1010"/>
      <c r="Y245" s="831"/>
      <c r="Z245" s="831" t="str">
        <f t="shared" si="4"/>
        <v/>
      </c>
      <c r="AA245" s="831"/>
      <c r="AB245" s="831"/>
      <c r="AC245" s="831"/>
      <c r="AD245" s="1010"/>
      <c r="AE245" s="1010"/>
      <c r="AF245" s="1010"/>
      <c r="AG245" s="1010"/>
      <c r="AH245" s="1010"/>
      <c r="AI245" s="1010"/>
      <c r="AJ245" s="1010"/>
    </row>
    <row r="246" spans="1:36" s="992" customFormat="1" ht="15" customHeight="1">
      <c r="A246" s="1201"/>
      <c r="B246" s="1201"/>
      <c r="C246" s="1201"/>
      <c r="D246" s="1201"/>
      <c r="E246" s="1201"/>
      <c r="F246" s="1201"/>
      <c r="G246" s="1028"/>
      <c r="H246" s="1017"/>
      <c r="I246" s="1201"/>
      <c r="J246" s="1201"/>
      <c r="K246" s="967"/>
      <c r="L246" s="690"/>
      <c r="M246" s="559" t="s">
        <v>25</v>
      </c>
      <c r="N246" s="1008"/>
      <c r="O246" s="1008"/>
      <c r="P246" s="1008"/>
      <c r="Q246" s="1008"/>
      <c r="R246" s="1008"/>
      <c r="S246" s="1008"/>
      <c r="T246" s="1008"/>
      <c r="U246" s="1008"/>
      <c r="V246" s="764"/>
      <c r="W246" s="1220"/>
      <c r="X246" s="1010"/>
      <c r="Y246" s="831"/>
      <c r="Z246" s="831" t="str">
        <f t="shared" si="4"/>
        <v>Добавить вид теплоносителя (параметры теплоносителя)</v>
      </c>
      <c r="AA246" s="831"/>
      <c r="AB246" s="831"/>
      <c r="AC246" s="831"/>
      <c r="AD246" s="1010"/>
      <c r="AE246" s="1010"/>
      <c r="AF246" s="1010"/>
      <c r="AG246" s="1010"/>
      <c r="AH246" s="1010"/>
      <c r="AI246" s="1010"/>
      <c r="AJ246" s="1010"/>
    </row>
    <row r="247" spans="1:36" s="992" customFormat="1" ht="15" customHeight="1">
      <c r="A247" s="1201"/>
      <c r="B247" s="1201"/>
      <c r="C247" s="1201"/>
      <c r="D247" s="1201"/>
      <c r="E247" s="1201"/>
      <c r="F247" s="1028"/>
      <c r="G247" s="1028"/>
      <c r="H247" s="1017"/>
      <c r="I247" s="1201"/>
      <c r="J247" s="1028"/>
      <c r="K247" s="967"/>
      <c r="L247" s="690"/>
      <c r="M247" s="558" t="s">
        <v>11</v>
      </c>
      <c r="N247" s="1008"/>
      <c r="O247" s="1008"/>
      <c r="P247" s="1008"/>
      <c r="Q247" s="1008"/>
      <c r="R247" s="1008"/>
      <c r="S247" s="1008"/>
      <c r="T247" s="1008"/>
      <c r="U247" s="1007"/>
      <c r="V247" s="1008"/>
      <c r="W247" s="667"/>
      <c r="X247" s="1010"/>
      <c r="Y247" s="831"/>
      <c r="Z247" s="831" t="str">
        <f t="shared" si="4"/>
        <v>Добавить группу потребителей</v>
      </c>
      <c r="AA247" s="831"/>
      <c r="AB247" s="831"/>
      <c r="AC247" s="831"/>
      <c r="AD247" s="1010"/>
      <c r="AE247" s="1010"/>
      <c r="AF247" s="1010"/>
      <c r="AG247" s="1010"/>
      <c r="AH247" s="1010"/>
      <c r="AI247" s="1010"/>
      <c r="AJ247" s="1010"/>
    </row>
    <row r="248" spans="1:36" s="992" customFormat="1" ht="15" customHeight="1">
      <c r="A248" s="1201"/>
      <c r="B248" s="1201"/>
      <c r="C248" s="1201"/>
      <c r="D248" s="1201"/>
      <c r="E248" s="966"/>
      <c r="F248" s="1028"/>
      <c r="G248" s="1028"/>
      <c r="H248" s="1028"/>
      <c r="I248" s="981"/>
      <c r="J248" s="996"/>
      <c r="K248" s="965"/>
      <c r="L248" s="690"/>
      <c r="M248" s="1003" t="s">
        <v>12</v>
      </c>
      <c r="N248" s="1008"/>
      <c r="O248" s="1008"/>
      <c r="P248" s="1008"/>
      <c r="Q248" s="1008"/>
      <c r="R248" s="1008"/>
      <c r="S248" s="1008"/>
      <c r="T248" s="1008"/>
      <c r="U248" s="1007"/>
      <c r="V248" s="1008"/>
      <c r="W248" s="667"/>
      <c r="X248" s="1010"/>
      <c r="Y248" s="831"/>
      <c r="Z248" s="831" t="str">
        <f t="shared" si="4"/>
        <v>Добавить схему подключения</v>
      </c>
      <c r="AA248" s="831"/>
      <c r="AB248" s="831"/>
      <c r="AC248" s="831"/>
      <c r="AD248" s="1010"/>
      <c r="AE248" s="1010"/>
      <c r="AF248" s="1010"/>
      <c r="AG248" s="1010"/>
      <c r="AH248" s="1010"/>
      <c r="AI248" s="1010"/>
      <c r="AJ248" s="1010"/>
    </row>
    <row r="249" spans="1:36" s="992" customFormat="1" ht="15" customHeight="1">
      <c r="A249" s="1201"/>
      <c r="B249" s="1201"/>
      <c r="C249" s="1201"/>
      <c r="D249" s="966"/>
      <c r="E249" s="966"/>
      <c r="F249" s="1028"/>
      <c r="G249" s="1028"/>
      <c r="H249" s="1028"/>
      <c r="I249" s="981"/>
      <c r="J249" s="996"/>
      <c r="K249" s="965"/>
      <c r="L249" s="690"/>
      <c r="M249" s="1002" t="s">
        <v>17</v>
      </c>
      <c r="N249" s="1008"/>
      <c r="O249" s="1008"/>
      <c r="P249" s="1008"/>
      <c r="Q249" s="1008"/>
      <c r="R249" s="1008"/>
      <c r="S249" s="1008"/>
      <c r="T249" s="1008"/>
      <c r="U249" s="1007"/>
      <c r="V249" s="1008"/>
      <c r="W249" s="667"/>
      <c r="X249" s="1010"/>
      <c r="Y249" s="831"/>
      <c r="Z249" s="831" t="str">
        <f t="shared" si="4"/>
        <v>Добавить источник тепловой энергии</v>
      </c>
      <c r="AA249" s="831"/>
      <c r="AB249" s="831"/>
      <c r="AC249" s="831"/>
      <c r="AD249" s="1010"/>
      <c r="AE249" s="1010"/>
      <c r="AF249" s="1010"/>
      <c r="AG249" s="1010"/>
      <c r="AH249" s="1010"/>
      <c r="AI249" s="1010"/>
      <c r="AJ249" s="1010"/>
    </row>
    <row r="250" spans="1:36" s="992" customFormat="1" ht="15" customHeight="1">
      <c r="A250" s="1201"/>
      <c r="B250" s="1201"/>
      <c r="C250" s="966"/>
      <c r="D250" s="966"/>
      <c r="E250" s="966"/>
      <c r="F250" s="966"/>
      <c r="G250" s="971"/>
      <c r="H250" s="981"/>
      <c r="I250" s="969"/>
      <c r="J250" s="996"/>
      <c r="K250" s="970"/>
      <c r="L250" s="690"/>
      <c r="M250" s="1001" t="s">
        <v>18</v>
      </c>
      <c r="N250" s="1008"/>
      <c r="O250" s="1008"/>
      <c r="P250" s="1008"/>
      <c r="Q250" s="1008"/>
      <c r="R250" s="1008"/>
      <c r="S250" s="1008"/>
      <c r="T250" s="1008"/>
      <c r="U250" s="1007"/>
      <c r="V250" s="1008"/>
      <c r="W250" s="667"/>
      <c r="X250" s="1010"/>
      <c r="Y250" s="831"/>
      <c r="Z250" s="831" t="str">
        <f t="shared" si="4"/>
        <v>Добавить наименование системы теплоснабжения</v>
      </c>
      <c r="AA250" s="831"/>
      <c r="AB250" s="831"/>
      <c r="AC250" s="831"/>
      <c r="AD250" s="1010"/>
      <c r="AE250" s="1010"/>
      <c r="AF250" s="1010"/>
      <c r="AG250" s="1010"/>
      <c r="AH250" s="1010"/>
      <c r="AI250" s="1010"/>
      <c r="AJ250" s="1010"/>
    </row>
    <row r="251" spans="1:36" s="992" customFormat="1" ht="15" customHeight="1">
      <c r="A251" s="1201"/>
      <c r="B251" s="966"/>
      <c r="C251" s="966"/>
      <c r="D251" s="966"/>
      <c r="E251" s="966"/>
      <c r="F251" s="966"/>
      <c r="G251" s="971"/>
      <c r="H251" s="981"/>
      <c r="I251" s="981"/>
      <c r="J251" s="996"/>
      <c r="K251" s="965"/>
      <c r="L251" s="690"/>
      <c r="M251" s="735" t="s">
        <v>19</v>
      </c>
      <c r="N251" s="1008"/>
      <c r="O251" s="1008"/>
      <c r="P251" s="1008"/>
      <c r="Q251" s="1008"/>
      <c r="R251" s="1008"/>
      <c r="S251" s="1008"/>
      <c r="T251" s="1008"/>
      <c r="U251" s="1007"/>
      <c r="V251" s="1008"/>
      <c r="W251" s="667"/>
      <c r="X251" s="1010"/>
      <c r="Y251" s="831"/>
      <c r="Z251" s="831" t="str">
        <f t="shared" si="4"/>
        <v>Добавить территорию действия тарифа</v>
      </c>
      <c r="AA251" s="831"/>
      <c r="AB251" s="831"/>
      <c r="AC251" s="831"/>
      <c r="AD251" s="1010"/>
      <c r="AE251" s="1010"/>
      <c r="AF251" s="1010"/>
      <c r="AG251" s="1010"/>
      <c r="AH251" s="1010"/>
      <c r="AI251" s="1010"/>
      <c r="AJ251" s="1010"/>
    </row>
    <row r="252" spans="1:36" s="991" customFormat="1" ht="15" customHeight="1">
      <c r="L252" s="494"/>
      <c r="M252" s="738" t="s">
        <v>309</v>
      </c>
      <c r="N252" s="1008"/>
      <c r="O252" s="1008"/>
      <c r="P252" s="1008"/>
      <c r="Q252" s="1008"/>
      <c r="R252" s="1008"/>
      <c r="S252" s="1008"/>
      <c r="T252" s="1008"/>
      <c r="U252" s="1007"/>
      <c r="V252" s="1008"/>
      <c r="W252" s="667"/>
      <c r="X252" s="1012"/>
      <c r="Y252" s="1012"/>
      <c r="Z252" s="1012"/>
      <c r="AA252" s="1012"/>
      <c r="AB252" s="1012"/>
      <c r="AC252" s="1012"/>
      <c r="AD252" s="1012"/>
      <c r="AE252" s="1012"/>
      <c r="AF252" s="1012"/>
      <c r="AG252" s="1012"/>
      <c r="AH252" s="1012"/>
    </row>
    <row r="253" spans="1:36" s="599" customFormat="1" ht="15" customHeight="1">
      <c r="A253" s="598"/>
      <c r="B253" s="598"/>
      <c r="C253" s="598"/>
      <c r="D253" s="598"/>
      <c r="E253" s="598"/>
      <c r="F253" s="598"/>
      <c r="G253" s="597"/>
      <c r="H253" s="598"/>
      <c r="I253" s="408"/>
      <c r="J253" s="684"/>
      <c r="K253" s="408"/>
      <c r="L253" s="600"/>
      <c r="M253" s="678"/>
      <c r="N253" s="777"/>
      <c r="O253" s="777"/>
      <c r="P253" s="777"/>
      <c r="Q253" s="777"/>
      <c r="R253" s="777"/>
      <c r="S253" s="777"/>
      <c r="T253" s="777"/>
      <c r="U253" s="682"/>
      <c r="V253" s="777"/>
      <c r="W253" s="777"/>
      <c r="X253" s="777"/>
      <c r="Y253" s="777"/>
      <c r="Z253" s="777"/>
      <c r="AA253" s="777"/>
      <c r="AB253" s="682"/>
      <c r="AC253" s="777"/>
      <c r="AD253" s="682"/>
      <c r="AE253" s="598"/>
      <c r="AF253" s="598"/>
      <c r="AG253" s="598"/>
      <c r="AH253" s="598"/>
    </row>
    <row r="254" spans="1:36" s="35" customFormat="1" ht="11.25">
      <c r="A254" s="35" t="s">
        <v>277</v>
      </c>
    </row>
    <row r="255" spans="1:36" ht="11.25"/>
    <row r="256" spans="1:36" s="13" customFormat="1" ht="15" customHeight="1">
      <c r="C256" s="167"/>
      <c r="D256" s="123"/>
      <c r="E256" s="1075"/>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8"/>
      <c r="F292" s="1088"/>
      <c r="G292" s="1088"/>
      <c r="H292" s="1088"/>
      <c r="I292" s="1093"/>
      <c r="J292" s="314"/>
      <c r="K292" s="315"/>
      <c r="M292" s="454"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9"/>
      <c r="E296" s="359"/>
      <c r="F296" s="359"/>
      <c r="G296" s="359"/>
      <c r="H296" s="359"/>
      <c r="I296" s="359"/>
      <c r="J296" s="359"/>
      <c r="K296" s="359"/>
      <c r="L296" s="359"/>
      <c r="U296" s="262"/>
    </row>
    <row r="297" spans="1:83" s="265" customFormat="1" ht="15" customHeight="1">
      <c r="A297" s="89"/>
      <c r="B297" s="186" t="s">
        <v>405</v>
      </c>
      <c r="C297" s="1286"/>
      <c r="D297" s="1158">
        <v>1</v>
      </c>
      <c r="E297" s="1203"/>
      <c r="F297" s="353"/>
      <c r="G297" s="188">
        <v>0</v>
      </c>
      <c r="H297" s="358"/>
      <c r="I297" s="250"/>
      <c r="J297" s="395" t="s">
        <v>519</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286"/>
      <c r="D298" s="1158"/>
      <c r="E298" s="1203"/>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9"/>
      <c r="G301" s="359"/>
      <c r="H301" s="359"/>
      <c r="I301" s="359"/>
      <c r="J301" s="359"/>
      <c r="K301" s="359"/>
      <c r="L301" s="359"/>
      <c r="Q301" s="268"/>
      <c r="U301" s="262"/>
    </row>
    <row r="302" spans="1:83" s="265" customFormat="1" ht="15" customHeight="1">
      <c r="A302" s="89"/>
      <c r="B302" s="186" t="s">
        <v>405</v>
      </c>
      <c r="C302" s="1287"/>
      <c r="D302" s="249"/>
      <c r="E302" s="456"/>
      <c r="F302" s="1288"/>
      <c r="G302" s="1158">
        <v>0</v>
      </c>
      <c r="H302" s="1160"/>
      <c r="I302" s="250"/>
      <c r="J302" s="395" t="s">
        <v>519</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287"/>
      <c r="D303" s="249"/>
      <c r="E303" s="456"/>
      <c r="F303" s="1288"/>
      <c r="G303" s="1158"/>
      <c r="H303" s="1160"/>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9"/>
      <c r="D307" s="261"/>
      <c r="E307" s="457"/>
      <c r="F307" s="261"/>
      <c r="G307" s="261"/>
      <c r="H307" s="261"/>
      <c r="I307" s="221"/>
      <c r="J307" s="188">
        <v>0</v>
      </c>
      <c r="K307" s="398"/>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2"/>
      <c r="F312" s="288"/>
      <c r="G312" s="293"/>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6"/>
      <c r="F317" s="295" t="s">
        <v>458</v>
      </c>
      <c r="G317" s="295" t="s">
        <v>458</v>
      </c>
      <c r="H317" s="314"/>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6"/>
      <c r="F322" s="295" t="s">
        <v>458</v>
      </c>
      <c r="G322" s="414"/>
      <c r="H322" s="295"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3">
        <f>E326</f>
        <v>0</v>
      </c>
      <c r="F327" s="295" t="s">
        <v>458</v>
      </c>
      <c r="G327" s="414"/>
      <c r="H327" s="295" t="s">
        <v>458</v>
      </c>
      <c r="I327" s="212"/>
      <c r="K327" s="212"/>
      <c r="L327" s="212"/>
    </row>
    <row r="328" spans="1:12" s="36" customFormat="1" ht="14.25">
      <c r="A328" s="285"/>
      <c r="B328" s="186"/>
      <c r="C328" s="86"/>
      <c r="D328" s="101"/>
      <c r="E328" s="304"/>
      <c r="F328" s="305"/>
      <c r="G328"/>
      <c r="H328" s="305"/>
      <c r="I328" s="212"/>
      <c r="K328" s="212"/>
      <c r="L328" s="212"/>
    </row>
    <row r="330" spans="1:12" s="35" customFormat="1" ht="11.25">
      <c r="A330" s="35" t="s">
        <v>471</v>
      </c>
    </row>
    <row r="331" spans="1:12" ht="11.25"/>
    <row r="332" spans="1:12" s="36" customFormat="1" ht="20.100000000000001" customHeight="1">
      <c r="A332" s="285"/>
      <c r="B332" s="186"/>
      <c r="C332" s="86"/>
      <c r="D332" s="187"/>
      <c r="E332" s="303">
        <f>E331</f>
        <v>0</v>
      </c>
      <c r="F332" s="295" t="s">
        <v>458</v>
      </c>
      <c r="G332" s="306"/>
      <c r="H332" s="295" t="s">
        <v>458</v>
      </c>
      <c r="I332" s="212"/>
      <c r="K332" s="212"/>
      <c r="L332" s="212"/>
    </row>
    <row r="335" spans="1:12" s="35" customFormat="1" ht="17.100000000000001" customHeight="1">
      <c r="A335" s="35" t="s">
        <v>507</v>
      </c>
    </row>
    <row r="337" spans="1:20" s="190" customFormat="1" ht="409.5">
      <c r="A337" s="1199">
        <v>1</v>
      </c>
      <c r="B337" s="214"/>
      <c r="C337" s="214"/>
      <c r="D337" s="214"/>
      <c r="F337" s="335" t="str">
        <f>"2." &amp;mergeValue(A337)</f>
        <v>2.1</v>
      </c>
      <c r="G337" s="417" t="s">
        <v>494</v>
      </c>
      <c r="H337" s="317"/>
      <c r="I337" s="196" t="s">
        <v>590</v>
      </c>
      <c r="J337" s="334"/>
      <c r="K337" s="214"/>
      <c r="L337" s="214"/>
      <c r="M337" s="214"/>
      <c r="N337" s="214"/>
      <c r="O337" s="214"/>
      <c r="P337" s="214"/>
      <c r="Q337" s="214"/>
      <c r="R337" s="214"/>
      <c r="S337" s="214"/>
      <c r="T337" s="214"/>
    </row>
    <row r="338" spans="1:20" s="190" customFormat="1" ht="90">
      <c r="A338" s="1199"/>
      <c r="B338" s="214"/>
      <c r="C338" s="214"/>
      <c r="D338" s="214"/>
      <c r="F338" s="335" t="str">
        <f>"3." &amp;mergeValue(A338)</f>
        <v>3.1</v>
      </c>
      <c r="G338" s="417" t="s">
        <v>495</v>
      </c>
      <c r="H338" s="317"/>
      <c r="I338" s="196" t="s">
        <v>588</v>
      </c>
      <c r="J338" s="334"/>
      <c r="K338" s="214"/>
      <c r="L338" s="214"/>
      <c r="M338" s="214"/>
      <c r="N338" s="214"/>
      <c r="O338" s="214"/>
      <c r="P338" s="214"/>
      <c r="Q338" s="214"/>
      <c r="R338" s="214"/>
      <c r="S338" s="214"/>
      <c r="T338" s="214"/>
    </row>
    <row r="339" spans="1:20" s="190" customFormat="1" ht="45">
      <c r="A339" s="1199"/>
      <c r="B339" s="214"/>
      <c r="C339" s="214"/>
      <c r="D339" s="214"/>
      <c r="F339" s="335" t="str">
        <f>"4."&amp;mergeValue(A339)</f>
        <v>4.1</v>
      </c>
      <c r="G339" s="417" t="s">
        <v>496</v>
      </c>
      <c r="H339" s="318" t="s">
        <v>458</v>
      </c>
      <c r="I339" s="196"/>
      <c r="J339" s="334"/>
      <c r="K339" s="214"/>
      <c r="L339" s="214"/>
      <c r="M339" s="214"/>
      <c r="N339" s="214"/>
      <c r="O339" s="214"/>
      <c r="P339" s="214"/>
      <c r="Q339" s="214"/>
      <c r="R339" s="214"/>
      <c r="S339" s="214"/>
      <c r="T339" s="214"/>
    </row>
    <row r="340" spans="1:20" s="190" customFormat="1" ht="101.25">
      <c r="A340" s="1199"/>
      <c r="B340" s="1199">
        <v>1</v>
      </c>
      <c r="C340" s="342"/>
      <c r="D340" s="342"/>
      <c r="F340" s="335" t="str">
        <f>"4."&amp;mergeValue(A340) &amp;"."&amp;mergeValue(B340)</f>
        <v>4.1.1</v>
      </c>
      <c r="G340" s="324" t="s">
        <v>592</v>
      </c>
      <c r="H340" s="317" t="str">
        <f>IF(region_name="","",region_name)</f>
        <v>Чувашская республика</v>
      </c>
      <c r="I340" s="196" t="s">
        <v>499</v>
      </c>
      <c r="J340" s="334"/>
      <c r="K340" s="214"/>
      <c r="L340" s="214"/>
      <c r="M340" s="214"/>
      <c r="N340" s="214"/>
      <c r="O340" s="214"/>
      <c r="P340" s="214"/>
      <c r="Q340" s="214"/>
      <c r="R340" s="214"/>
      <c r="S340" s="214"/>
      <c r="T340" s="214"/>
    </row>
    <row r="341" spans="1:20" s="190" customFormat="1" ht="191.25">
      <c r="A341" s="1199"/>
      <c r="B341" s="1199"/>
      <c r="C341" s="1199">
        <v>1</v>
      </c>
      <c r="D341" s="342"/>
      <c r="F341" s="335" t="str">
        <f>"4."&amp;mergeValue(A341) &amp;"."&amp;mergeValue(B341)&amp;"."&amp;mergeValue(C341)</f>
        <v>4.1.1.1</v>
      </c>
      <c r="G341" s="341" t="s">
        <v>497</v>
      </c>
      <c r="H341" s="317"/>
      <c r="I341" s="196" t="s">
        <v>500</v>
      </c>
      <c r="J341" s="334"/>
      <c r="K341" s="214"/>
      <c r="L341" s="214"/>
      <c r="M341" s="214"/>
      <c r="N341" s="214"/>
      <c r="O341" s="214"/>
      <c r="P341" s="214"/>
      <c r="Q341" s="214"/>
      <c r="R341" s="214"/>
      <c r="S341" s="214"/>
      <c r="T341" s="214"/>
    </row>
    <row r="342" spans="1:20" s="190" customFormat="1" ht="33.75" customHeight="1">
      <c r="A342" s="1199"/>
      <c r="B342" s="1199"/>
      <c r="C342" s="1199"/>
      <c r="D342" s="342">
        <v>1</v>
      </c>
      <c r="F342" s="335" t="str">
        <f>"4."&amp;mergeValue(A342) &amp;"."&amp;mergeValue(B342)&amp;"."&amp;mergeValue(C342)&amp;"."&amp;mergeValue(D342)</f>
        <v>4.1.1.1.1</v>
      </c>
      <c r="G342" s="420" t="s">
        <v>498</v>
      </c>
      <c r="H342" s="317"/>
      <c r="I342" s="1200" t="s">
        <v>591</v>
      </c>
      <c r="J342" s="334"/>
      <c r="K342" s="214"/>
      <c r="L342" s="214"/>
      <c r="M342" s="214"/>
      <c r="N342" s="214"/>
      <c r="O342" s="214"/>
      <c r="P342" s="214"/>
      <c r="Q342" s="214"/>
      <c r="R342" s="214"/>
      <c r="S342" s="214"/>
      <c r="T342" s="214"/>
    </row>
    <row r="343" spans="1:20" s="190" customFormat="1" ht="18.75">
      <c r="A343" s="1199"/>
      <c r="B343" s="1199"/>
      <c r="C343" s="1199"/>
      <c r="D343" s="342"/>
      <c r="F343" s="424"/>
      <c r="G343" s="425" t="s">
        <v>4</v>
      </c>
      <c r="H343" s="426"/>
      <c r="I343" s="1200"/>
      <c r="J343" s="334"/>
      <c r="K343" s="214"/>
      <c r="L343" s="214"/>
      <c r="M343" s="214"/>
      <c r="N343" s="214"/>
      <c r="O343" s="214"/>
      <c r="P343" s="214"/>
      <c r="Q343" s="214"/>
      <c r="R343" s="214"/>
      <c r="S343" s="214"/>
      <c r="T343" s="214"/>
    </row>
    <row r="344" spans="1:20" s="190" customFormat="1" ht="18.75">
      <c r="A344" s="1199"/>
      <c r="B344" s="1199"/>
      <c r="C344" s="342"/>
      <c r="D344" s="342"/>
      <c r="F344" s="338"/>
      <c r="G344" s="149" t="s">
        <v>403</v>
      </c>
      <c r="H344" s="339"/>
      <c r="I344" s="340"/>
      <c r="J344" s="334"/>
      <c r="K344" s="214"/>
      <c r="L344" s="214"/>
      <c r="M344" s="214"/>
      <c r="N344" s="214"/>
      <c r="O344" s="214"/>
      <c r="P344" s="214"/>
      <c r="Q344" s="214"/>
      <c r="R344" s="214"/>
      <c r="S344" s="214"/>
      <c r="T344" s="214"/>
    </row>
    <row r="345" spans="1:20" s="190" customFormat="1" ht="18.75">
      <c r="A345" s="1199"/>
      <c r="B345" s="214"/>
      <c r="C345" s="214"/>
      <c r="D345" s="214"/>
      <c r="F345" s="338"/>
      <c r="G345" s="155" t="s">
        <v>506</v>
      </c>
      <c r="H345" s="339"/>
      <c r="I345" s="340"/>
      <c r="J345" s="334"/>
      <c r="K345" s="214"/>
      <c r="L345" s="214"/>
      <c r="M345" s="214"/>
      <c r="N345" s="214"/>
      <c r="O345" s="214"/>
      <c r="P345" s="214"/>
      <c r="Q345" s="214"/>
      <c r="R345" s="214"/>
      <c r="S345" s="214"/>
      <c r="T345" s="214"/>
    </row>
    <row r="346" spans="1:20" s="190" customFormat="1" ht="18.75">
      <c r="A346" s="214"/>
      <c r="B346" s="214"/>
      <c r="C346" s="214"/>
      <c r="D346" s="214"/>
      <c r="F346" s="338"/>
      <c r="G346" s="165" t="s">
        <v>505</v>
      </c>
      <c r="H346" s="339"/>
      <c r="I346" s="340"/>
      <c r="J346" s="334"/>
      <c r="K346" s="214"/>
      <c r="L346" s="214"/>
      <c r="M346" s="214"/>
      <c r="N346" s="214"/>
      <c r="O346" s="214"/>
      <c r="P346" s="214"/>
      <c r="Q346" s="214"/>
      <c r="R346" s="214"/>
      <c r="S346" s="214"/>
      <c r="T346" s="214"/>
    </row>
  </sheetData>
  <sheetProtection formatColumns="0" formatRows="0"/>
  <dataConsolidate link="1"/>
  <mergeCells count="285">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W149:W151"/>
    <mergeCell ref="J243:J246"/>
    <mergeCell ref="J225:J228"/>
    <mergeCell ref="I224:I229"/>
    <mergeCell ref="W244:W246"/>
    <mergeCell ref="R244:R245"/>
    <mergeCell ref="S244:S245"/>
    <mergeCell ref="T244:T245"/>
    <mergeCell ref="U244:U245"/>
    <mergeCell ref="O238:V238"/>
    <mergeCell ref="O239:V239"/>
    <mergeCell ref="O240:V240"/>
    <mergeCell ref="O241:V241"/>
    <mergeCell ref="O242:V242"/>
    <mergeCell ref="O243:V243"/>
    <mergeCell ref="T226:T227"/>
    <mergeCell ref="W226:W228"/>
    <mergeCell ref="U226:U227"/>
    <mergeCell ref="I88:I95"/>
    <mergeCell ref="G109:G112"/>
    <mergeCell ref="F108:F113"/>
    <mergeCell ref="I108:I11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Y109:Y111"/>
    <mergeCell ref="O125:V125"/>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A337:A345"/>
    <mergeCell ref="C341:C343"/>
    <mergeCell ref="I342:I343"/>
    <mergeCell ref="H302:H303"/>
    <mergeCell ref="B340:B344"/>
    <mergeCell ref="C297:C298"/>
    <mergeCell ref="C302:C303"/>
    <mergeCell ref="F302:F303"/>
    <mergeCell ref="G302:G303"/>
    <mergeCell ref="D70:D77"/>
    <mergeCell ref="E71:E76"/>
    <mergeCell ref="A85:A98"/>
    <mergeCell ref="B86:B97"/>
    <mergeCell ref="C87:C96"/>
    <mergeCell ref="D88:D95"/>
    <mergeCell ref="E89:E94"/>
    <mergeCell ref="A49:A62"/>
    <mergeCell ref="B50:B61"/>
    <mergeCell ref="C51:C60"/>
    <mergeCell ref="D52:D59"/>
    <mergeCell ref="D196:D201"/>
    <mergeCell ref="E197:E20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1:R132"/>
    <mergeCell ref="R73:R74"/>
    <mergeCell ref="S73:S74"/>
    <mergeCell ref="T73:T74"/>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V183 U91:U9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98 WVT99:WWE100 WLX96:WMI98 WLX99:WMI100 WCB96:WCM98 WCB99:WCM100 VSF96:VSQ98 VSF99:VSQ100 VIJ96:VIU98 VIJ99:VIU100 UYN96:UYY98 UYN99:UYY100 UOR96:UPC98 UOR99:UPC100 UEV96:UFG98 UEV99:UFG100 TUZ96:TVK98 TUZ99:TVK100 TLD96:TLO98 TLD99:TLO100 TBH96:TBS98 TBH99:TBS100 SRL96:SRW98 SRL99:SRW100 SHP96:SIA98 SHP99:SIA100 RXT96:RYE98 RXT99:RYE100 RNX96:ROI98 RNX99:ROI100 REB96:REM98 REB99:REM100 QUF96:QUQ98 QUF99:QUQ100 QKJ96:QKU98 QKJ99:QKU100 QAN96:QAY98 QAN99:QAY100 PQR96:PRC98 PQR99:PRC100 PGV96:PHG98 PGV99:PHG100 OWZ96:OXK98 OWZ99:OXK100 OND96:ONO98 OND99:ONO100 ODH96:ODS98 ODH99:ODS100 NTL96:NTW98 NTL99:NTW100 NJP96:NKA98 NJP99:NKA100 MZT96:NAE98 MZT99:NAE100 MPX96:MQI98 MPX99:MQI100 MGB96:MGM98 MGB99:MGM100 LWF96:LWQ98 LWF99:LWQ100 LMJ96:LMU98 LMJ99:LMU100 LCN96:LCY98 LCN99:LCY100 KSR96:KTC98 KSR99:KTC100 KIV96:KJG98 KIV99:KJG100 JYZ96:JZK98 JYZ99:JZK100 JPD96:JPO98 JPD99:JPO100 JFH96:JFS98 JFH99:JFS100 IVL96:IVW98 IVL99:IVW100 ILP96:IMA98 ILP99:IMA100 IBT96:ICE98 IBT99:ICE100 HRX96:HSI98 HRX99:HSI100 HIB96:HIM98 HIB99:HIM100 GYF96:GYQ98 GYF99:GYQ100 GOJ96:GOU98 GOJ99:GOU100 GEN96:GEY98 GEN99:GEY100 FUR96:FVC98 FUR99:FVC100 FKV96:FLG98 FKV99:FLG100 FAZ96:FBK98 FAZ99:FBK100 ERD96:ERO98 ERD99:ERO100 EHH96:EHS98 EHH99:EHS100 DXL96:DXW98 DXL99:DXW100 DNP96:DOA98 DNP99:DOA100 DDT96:DEE98 DDT99:DEE100 CTX96:CUI98 CTX99:CUI100 CKB96:CKM98 CKB99:CKM100 CAF96:CAQ98 CAF99:CAQ100 BQJ96:BQU98 BQJ99:BQU100 BGN96:BGY98 BGN99:BGY100 AWR96:AXC98 AWR99:AXC100 AMV96:ANG98 AMV99:ANG100 ACZ96:ADK98 ACZ99:ADK100 TD96:TO98 TD99:TO100 JH96:JS98 JH99: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8"/>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8"/>
      <c r="W1" s="459" t="s">
        <v>325</v>
      </c>
      <c r="X1" s="407" t="s">
        <v>294</v>
      </c>
      <c r="Y1" s="407" t="s">
        <v>308</v>
      </c>
      <c r="Z1" s="148"/>
      <c r="AA1" s="207" t="s">
        <v>363</v>
      </c>
      <c r="AB1" s="207"/>
      <c r="AC1" s="207" t="s">
        <v>364</v>
      </c>
      <c r="AD1" s="207"/>
      <c r="AF1" s="161" t="s">
        <v>337</v>
      </c>
      <c r="AH1" s="148" t="s">
        <v>338</v>
      </c>
      <c r="AI1" s="148" t="s">
        <v>339</v>
      </c>
      <c r="AK1" s="148" t="s">
        <v>354</v>
      </c>
      <c r="AM1" s="148" t="s">
        <v>355</v>
      </c>
      <c r="AP1" s="148" t="s">
        <v>371</v>
      </c>
      <c r="AQ1" s="148" t="s">
        <v>370</v>
      </c>
      <c r="AS1" s="407" t="s">
        <v>376</v>
      </c>
      <c r="AU1" s="161" t="s">
        <v>384</v>
      </c>
      <c r="AW1" s="409" t="s">
        <v>548</v>
      </c>
      <c r="AX1" s="409" t="s">
        <v>549</v>
      </c>
      <c r="AZ1" s="1323" t="s">
        <v>581</v>
      </c>
      <c r="BA1" s="1323"/>
      <c r="BC1" s="827" t="s">
        <v>724</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8" t="s">
        <v>285</v>
      </c>
      <c r="O2" s="528" t="s">
        <v>642</v>
      </c>
      <c r="P2" s="662" t="s">
        <v>42</v>
      </c>
      <c r="Q2" s="180" t="s">
        <v>3</v>
      </c>
      <c r="R2" s="183" t="s">
        <v>24</v>
      </c>
      <c r="S2" s="181" t="s">
        <v>26</v>
      </c>
      <c r="T2" s="182" t="s">
        <v>30</v>
      </c>
      <c r="U2" s="178" t="s">
        <v>36</v>
      </c>
      <c r="V2" s="1039">
        <v>1</v>
      </c>
      <c r="W2" s="460"/>
      <c r="X2" s="461" t="s">
        <v>612</v>
      </c>
      <c r="Y2" s="44" t="s">
        <v>637</v>
      </c>
      <c r="Z2" s="160"/>
      <c r="AA2" s="753" t="s">
        <v>717</v>
      </c>
      <c r="AB2" s="755" t="s">
        <v>717</v>
      </c>
      <c r="AC2" s="44" t="s">
        <v>310</v>
      </c>
      <c r="AD2" s="209" t="s">
        <v>310</v>
      </c>
      <c r="AF2" s="45" t="s">
        <v>36</v>
      </c>
      <c r="AH2" s="143" t="s">
        <v>342</v>
      </c>
      <c r="AI2" s="143" t="s">
        <v>342</v>
      </c>
      <c r="AK2" s="143" t="s">
        <v>346</v>
      </c>
      <c r="AM2" s="143" t="s">
        <v>356</v>
      </c>
      <c r="AP2" s="1124" t="s">
        <v>612</v>
      </c>
      <c r="AQ2" s="1035" t="s">
        <v>618</v>
      </c>
      <c r="AS2" s="44" t="s">
        <v>374</v>
      </c>
      <c r="AU2" s="45" t="s">
        <v>377</v>
      </c>
      <c r="AW2" s="410" t="s">
        <v>550</v>
      </c>
      <c r="AX2" s="411" t="s">
        <v>550</v>
      </c>
      <c r="AZ2" s="446" t="s">
        <v>582</v>
      </c>
      <c r="BA2" s="447" t="s">
        <v>583</v>
      </c>
      <c r="BC2" s="804" t="s">
        <v>725</v>
      </c>
    </row>
    <row r="3" spans="1:55" ht="10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8" t="s">
        <v>259</v>
      </c>
      <c r="O3" s="528" t="s">
        <v>643</v>
      </c>
      <c r="P3" s="662" t="s">
        <v>43</v>
      </c>
      <c r="Q3" s="180" t="s">
        <v>301</v>
      </c>
      <c r="R3" s="179" t="s">
        <v>303</v>
      </c>
      <c r="S3" s="181" t="s">
        <v>27</v>
      </c>
      <c r="T3" s="182" t="s">
        <v>31</v>
      </c>
      <c r="U3" s="178" t="s">
        <v>37</v>
      </c>
      <c r="V3" s="1039">
        <v>2</v>
      </c>
      <c r="W3" s="460"/>
      <c r="X3" s="461" t="s">
        <v>770</v>
      </c>
      <c r="Y3" s="44" t="s">
        <v>637</v>
      </c>
      <c r="Z3" s="160"/>
      <c r="AA3" s="753" t="s">
        <v>718</v>
      </c>
      <c r="AB3" s="755" t="s">
        <v>718</v>
      </c>
      <c r="AC3" s="44" t="s">
        <v>311</v>
      </c>
      <c r="AD3" s="209" t="s">
        <v>311</v>
      </c>
      <c r="AF3" s="45" t="s">
        <v>37</v>
      </c>
      <c r="AH3" s="143" t="s">
        <v>365</v>
      </c>
      <c r="AI3" s="143" t="s">
        <v>344</v>
      </c>
      <c r="AK3" s="143" t="s">
        <v>347</v>
      </c>
      <c r="AM3" s="143" t="s">
        <v>357</v>
      </c>
      <c r="AP3" s="1124" t="s">
        <v>771</v>
      </c>
      <c r="AQ3" s="1035" t="s">
        <v>617</v>
      </c>
      <c r="AS3" s="44" t="s">
        <v>375</v>
      </c>
      <c r="AU3" s="45" t="s">
        <v>378</v>
      </c>
      <c r="AW3" s="410" t="s">
        <v>551</v>
      </c>
      <c r="AX3" s="411" t="s">
        <v>551</v>
      </c>
      <c r="AZ3" s="146" t="s">
        <v>653</v>
      </c>
      <c r="BA3" s="179" t="s">
        <v>652</v>
      </c>
      <c r="BC3" s="804" t="s">
        <v>726</v>
      </c>
    </row>
    <row r="4" spans="1:55" ht="112.5">
      <c r="A4" s="6" t="s">
        <v>103</v>
      </c>
      <c r="B4" s="44">
        <v>2002</v>
      </c>
      <c r="C4" s="44">
        <v>2015</v>
      </c>
      <c r="E4" s="143" t="s">
        <v>188</v>
      </c>
      <c r="F4" s="143" t="s">
        <v>228</v>
      </c>
      <c r="H4" s="143" t="s">
        <v>2</v>
      </c>
      <c r="I4" s="143" t="s">
        <v>50</v>
      </c>
      <c r="J4" s="143" t="s">
        <v>283</v>
      </c>
      <c r="K4" s="144" t="s">
        <v>249</v>
      </c>
      <c r="L4" s="144" t="s">
        <v>249</v>
      </c>
      <c r="M4" s="144">
        <v>3</v>
      </c>
      <c r="N4" s="658" t="s">
        <v>286</v>
      </c>
      <c r="O4" s="545" t="s">
        <v>644</v>
      </c>
      <c r="Q4" s="180" t="s">
        <v>23</v>
      </c>
      <c r="R4" s="179" t="s">
        <v>773</v>
      </c>
      <c r="S4" s="181" t="s">
        <v>28</v>
      </c>
      <c r="T4" s="182" t="s">
        <v>32</v>
      </c>
      <c r="U4" s="178" t="s">
        <v>38</v>
      </c>
      <c r="V4" s="1039">
        <v>3</v>
      </c>
      <c r="W4" s="460"/>
      <c r="X4" s="461" t="s">
        <v>761</v>
      </c>
      <c r="Y4" s="753" t="s">
        <v>637</v>
      </c>
      <c r="Z4" s="208"/>
      <c r="AC4" s="44" t="s">
        <v>312</v>
      </c>
      <c r="AD4" s="209" t="s">
        <v>312</v>
      </c>
      <c r="AF4" s="45" t="s">
        <v>38</v>
      </c>
      <c r="AH4" s="45" t="s">
        <v>368</v>
      </c>
      <c r="AK4" s="143" t="s">
        <v>348</v>
      </c>
      <c r="AM4" s="143" t="s">
        <v>358</v>
      </c>
      <c r="AP4" s="1124" t="s">
        <v>770</v>
      </c>
      <c r="AQ4" s="1035" t="s">
        <v>612</v>
      </c>
      <c r="AS4" s="44" t="s">
        <v>345</v>
      </c>
      <c r="AU4" s="45" t="s">
        <v>379</v>
      </c>
      <c r="AW4" s="410" t="s">
        <v>552</v>
      </c>
      <c r="AX4" s="411" t="s">
        <v>552</v>
      </c>
      <c r="AZ4" s="146" t="s">
        <v>663</v>
      </c>
      <c r="BA4" s="179" t="s">
        <v>662</v>
      </c>
      <c r="BC4" s="804" t="s">
        <v>727</v>
      </c>
    </row>
    <row r="5" spans="1:55" ht="56.25">
      <c r="A5" s="6" t="s">
        <v>104</v>
      </c>
      <c r="B5" s="44">
        <v>2003</v>
      </c>
      <c r="C5" s="44">
        <v>2016</v>
      </c>
      <c r="E5" s="143" t="s">
        <v>189</v>
      </c>
      <c r="F5" s="143" t="s">
        <v>229</v>
      </c>
      <c r="I5" s="143" t="s">
        <v>51</v>
      </c>
      <c r="K5" s="144" t="s">
        <v>247</v>
      </c>
      <c r="L5" s="144" t="s">
        <v>247</v>
      </c>
      <c r="M5" s="144">
        <v>4</v>
      </c>
      <c r="N5" s="659" t="s">
        <v>287</v>
      </c>
      <c r="O5" s="545" t="s">
        <v>645</v>
      </c>
      <c r="Q5" s="180" t="s">
        <v>302</v>
      </c>
      <c r="R5" s="179" t="s">
        <v>304</v>
      </c>
      <c r="T5" s="45" t="s">
        <v>33</v>
      </c>
      <c r="U5" s="178" t="s">
        <v>39</v>
      </c>
      <c r="V5" s="1039">
        <v>4</v>
      </c>
      <c r="W5" s="460"/>
      <c r="X5" s="461" t="s">
        <v>613</v>
      </c>
      <c r="Y5" s="753" t="s">
        <v>661</v>
      </c>
      <c r="Z5" s="208">
        <v>1</v>
      </c>
      <c r="AF5" s="45" t="s">
        <v>327</v>
      </c>
      <c r="AH5" s="143" t="s">
        <v>366</v>
      </c>
      <c r="AK5" s="143" t="s">
        <v>349</v>
      </c>
      <c r="AM5" s="143" t="s">
        <v>359</v>
      </c>
      <c r="AP5" s="1124" t="s">
        <v>613</v>
      </c>
      <c r="AQ5" s="1035" t="s">
        <v>771</v>
      </c>
      <c r="AU5" s="45" t="s">
        <v>380</v>
      </c>
      <c r="AW5" s="410" t="s">
        <v>553</v>
      </c>
      <c r="AX5" s="411" t="s">
        <v>553</v>
      </c>
      <c r="AZ5" s="546" t="s">
        <v>664</v>
      </c>
      <c r="BA5" s="570" t="s">
        <v>670</v>
      </c>
      <c r="BC5" s="804" t="s">
        <v>728</v>
      </c>
    </row>
    <row r="6" spans="1:55" ht="45">
      <c r="A6" s="6" t="s">
        <v>105</v>
      </c>
      <c r="B6" s="44">
        <v>2004</v>
      </c>
      <c r="C6" s="44">
        <v>2017</v>
      </c>
      <c r="E6" s="143" t="s">
        <v>190</v>
      </c>
      <c r="F6" s="147"/>
      <c r="G6" s="148" t="s">
        <v>291</v>
      </c>
      <c r="H6" s="148" t="s">
        <v>258</v>
      </c>
      <c r="I6" s="143" t="s">
        <v>68</v>
      </c>
      <c r="J6" s="148" t="s">
        <v>264</v>
      </c>
      <c r="N6" s="659" t="s">
        <v>288</v>
      </c>
      <c r="O6" s="545" t="s">
        <v>646</v>
      </c>
      <c r="R6" s="179" t="s">
        <v>3</v>
      </c>
      <c r="T6" s="45" t="s">
        <v>34</v>
      </c>
      <c r="U6" s="178" t="s">
        <v>327</v>
      </c>
      <c r="V6" s="1039">
        <v>5</v>
      </c>
      <c r="W6" s="460"/>
      <c r="X6" s="753" t="s">
        <v>614</v>
      </c>
      <c r="Y6" s="753" t="s">
        <v>671</v>
      </c>
      <c r="Z6" s="208"/>
      <c r="AA6" s="219"/>
      <c r="AH6" s="143" t="s">
        <v>367</v>
      </c>
      <c r="AK6" s="143" t="s">
        <v>350</v>
      </c>
      <c r="AM6" s="143" t="s">
        <v>360</v>
      </c>
      <c r="AP6" s="1124" t="s">
        <v>614</v>
      </c>
      <c r="AQ6" s="1035" t="s">
        <v>770</v>
      </c>
      <c r="AU6" s="220" t="s">
        <v>381</v>
      </c>
      <c r="AW6" s="410" t="s">
        <v>554</v>
      </c>
      <c r="AX6" s="411" t="s">
        <v>554</v>
      </c>
      <c r="AZ6" s="546" t="s">
        <v>665</v>
      </c>
      <c r="BA6" s="570" t="s">
        <v>675</v>
      </c>
    </row>
    <row r="7" spans="1:55" ht="33.75">
      <c r="A7" s="6" t="s">
        <v>106</v>
      </c>
      <c r="B7" s="44">
        <v>2005</v>
      </c>
      <c r="E7" s="143" t="s">
        <v>191</v>
      </c>
      <c r="F7" s="147"/>
      <c r="G7" s="143" t="s">
        <v>255</v>
      </c>
      <c r="H7" s="143" t="s">
        <v>257</v>
      </c>
      <c r="I7" s="143" t="s">
        <v>69</v>
      </c>
      <c r="J7" s="143" t="s">
        <v>284</v>
      </c>
      <c r="N7" s="660" t="s">
        <v>289</v>
      </c>
      <c r="O7" s="545" t="s">
        <v>647</v>
      </c>
      <c r="U7" s="178" t="s">
        <v>85</v>
      </c>
      <c r="V7" s="1040" t="s">
        <v>69</v>
      </c>
      <c r="W7" s="460"/>
      <c r="X7" s="753" t="s">
        <v>615</v>
      </c>
      <c r="Y7" s="753" t="s">
        <v>661</v>
      </c>
      <c r="Z7" s="208"/>
      <c r="AA7" s="219"/>
      <c r="AH7" s="143" t="s">
        <v>343</v>
      </c>
      <c r="AK7" s="143" t="s">
        <v>351</v>
      </c>
      <c r="AM7" s="143" t="s">
        <v>361</v>
      </c>
      <c r="AP7" s="1124" t="s">
        <v>761</v>
      </c>
      <c r="AQ7" s="1035" t="s">
        <v>613</v>
      </c>
      <c r="AU7" s="220" t="s">
        <v>382</v>
      </c>
      <c r="AW7" s="410" t="s">
        <v>555</v>
      </c>
      <c r="AX7" s="411" t="s">
        <v>555</v>
      </c>
      <c r="AZ7" s="546" t="s">
        <v>683</v>
      </c>
      <c r="BA7" s="570" t="s">
        <v>684</v>
      </c>
    </row>
    <row r="8" spans="1:55" ht="56.25">
      <c r="A8" s="6" t="s">
        <v>107</v>
      </c>
      <c r="B8" s="44">
        <v>2006</v>
      </c>
      <c r="E8" s="143" t="s">
        <v>192</v>
      </c>
      <c r="F8" s="147"/>
      <c r="G8" s="143" t="s">
        <v>256</v>
      </c>
      <c r="H8" s="143" t="s">
        <v>263</v>
      </c>
      <c r="I8" s="143" t="s">
        <v>183</v>
      </c>
      <c r="J8" s="143" t="s">
        <v>280</v>
      </c>
      <c r="N8" s="661" t="s">
        <v>290</v>
      </c>
      <c r="O8" s="545" t="s">
        <v>648</v>
      </c>
      <c r="V8" s="1040" t="s">
        <v>183</v>
      </c>
      <c r="W8" s="460"/>
      <c r="X8" s="753" t="s">
        <v>616</v>
      </c>
      <c r="Y8" s="753" t="s">
        <v>661</v>
      </c>
      <c r="Z8" s="208"/>
      <c r="AA8" s="219"/>
      <c r="AK8" s="143" t="s">
        <v>352</v>
      </c>
      <c r="AP8" s="1124" t="s">
        <v>615</v>
      </c>
      <c r="AQ8" s="1035" t="s">
        <v>614</v>
      </c>
      <c r="AU8" s="220" t="s">
        <v>383</v>
      </c>
      <c r="AW8" s="410" t="s">
        <v>556</v>
      </c>
      <c r="AX8" s="411" t="s">
        <v>556</v>
      </c>
      <c r="AZ8" s="146" t="s">
        <v>691</v>
      </c>
      <c r="BA8" s="179" t="s">
        <v>690</v>
      </c>
    </row>
    <row r="9" spans="1:55" ht="56.25">
      <c r="A9" s="6" t="s">
        <v>108</v>
      </c>
      <c r="B9" s="44">
        <v>2007</v>
      </c>
      <c r="E9" s="143" t="s">
        <v>193</v>
      </c>
      <c r="F9" s="147"/>
      <c r="G9" s="143" t="s">
        <v>263</v>
      </c>
      <c r="I9" s="143" t="s">
        <v>184</v>
      </c>
      <c r="O9" s="545" t="s">
        <v>649</v>
      </c>
      <c r="V9" s="1040" t="s">
        <v>184</v>
      </c>
      <c r="W9" s="460"/>
      <c r="X9" s="753" t="s">
        <v>617</v>
      </c>
      <c r="Y9" s="753" t="s">
        <v>637</v>
      </c>
      <c r="Z9" s="208">
        <v>1</v>
      </c>
      <c r="AA9" s="219"/>
      <c r="AK9" s="143" t="s">
        <v>353</v>
      </c>
      <c r="AP9" s="1124" t="s">
        <v>616</v>
      </c>
      <c r="AQ9" s="1035" t="s">
        <v>761</v>
      </c>
      <c r="AW9" s="410" t="s">
        <v>557</v>
      </c>
      <c r="AX9" s="411" t="s">
        <v>557</v>
      </c>
      <c r="AZ9" s="146" t="s">
        <v>768</v>
      </c>
      <c r="BA9" s="179" t="s">
        <v>602</v>
      </c>
    </row>
    <row r="10" spans="1:55" ht="45">
      <c r="A10" s="6" t="s">
        <v>109</v>
      </c>
      <c r="B10" s="44">
        <v>2008</v>
      </c>
      <c r="E10" s="143" t="s">
        <v>194</v>
      </c>
      <c r="F10" s="147"/>
      <c r="I10" s="143" t="s">
        <v>208</v>
      </c>
      <c r="O10" s="545" t="s">
        <v>650</v>
      </c>
      <c r="V10" s="1041" t="s">
        <v>208</v>
      </c>
      <c r="W10" s="1038"/>
      <c r="X10" s="1036" t="s">
        <v>618</v>
      </c>
      <c r="Y10" s="1037" t="s">
        <v>685</v>
      </c>
      <c r="Z10" s="208"/>
      <c r="AP10" s="1124" t="s">
        <v>619</v>
      </c>
      <c r="AQ10" s="1035" t="s">
        <v>615</v>
      </c>
      <c r="AW10" s="410" t="s">
        <v>558</v>
      </c>
      <c r="AX10" s="411" t="s">
        <v>558</v>
      </c>
    </row>
    <row r="11" spans="1:55" ht="22.5">
      <c r="A11" s="6" t="s">
        <v>110</v>
      </c>
      <c r="B11" s="44">
        <v>2009</v>
      </c>
      <c r="E11" s="143" t="s">
        <v>195</v>
      </c>
      <c r="F11" s="147"/>
      <c r="I11" s="143" t="s">
        <v>209</v>
      </c>
      <c r="O11" s="528" t="s">
        <v>651</v>
      </c>
      <c r="V11" s="1040" t="s">
        <v>209</v>
      </c>
      <c r="W11" s="462"/>
      <c r="X11" s="461" t="s">
        <v>619</v>
      </c>
      <c r="Y11" s="753" t="s">
        <v>673</v>
      </c>
      <c r="Z11" s="208"/>
      <c r="AP11" s="1124" t="s">
        <v>618</v>
      </c>
      <c r="AQ11" s="742" t="s">
        <v>616</v>
      </c>
      <c r="AW11" s="410" t="s">
        <v>559</v>
      </c>
      <c r="AX11" s="411" t="s">
        <v>559</v>
      </c>
    </row>
    <row r="12" spans="1:55" ht="33.75">
      <c r="A12" s="6" t="s">
        <v>65</v>
      </c>
      <c r="B12" s="44">
        <v>2010</v>
      </c>
      <c r="E12" s="143" t="s">
        <v>196</v>
      </c>
      <c r="F12" s="147"/>
      <c r="G12" s="148" t="s">
        <v>292</v>
      </c>
      <c r="H12" s="148" t="s">
        <v>260</v>
      </c>
      <c r="I12" s="143" t="s">
        <v>210</v>
      </c>
      <c r="O12" s="528" t="s">
        <v>3</v>
      </c>
      <c r="V12" s="1040" t="s">
        <v>210</v>
      </c>
      <c r="W12" s="546"/>
      <c r="X12" s="461" t="s">
        <v>764</v>
      </c>
      <c r="Y12" s="753" t="s">
        <v>637</v>
      </c>
      <c r="AP12" s="1124" t="s">
        <v>617</v>
      </c>
      <c r="AW12" s="410" t="s">
        <v>209</v>
      </c>
      <c r="AX12" s="411" t="s">
        <v>209</v>
      </c>
    </row>
    <row r="13" spans="1:55" ht="22.5">
      <c r="A13" s="6" t="s">
        <v>111</v>
      </c>
      <c r="B13" s="44">
        <v>2011</v>
      </c>
      <c r="E13" s="143" t="s">
        <v>197</v>
      </c>
      <c r="F13" s="147"/>
      <c r="G13" s="143" t="s">
        <v>261</v>
      </c>
      <c r="H13" s="143" t="s">
        <v>262</v>
      </c>
      <c r="I13" s="143" t="s">
        <v>211</v>
      </c>
      <c r="V13" s="1040" t="s">
        <v>211</v>
      </c>
      <c r="W13" s="546"/>
      <c r="X13" s="546"/>
      <c r="Y13" s="546"/>
      <c r="AW13" s="410" t="s">
        <v>210</v>
      </c>
      <c r="AX13" s="411" t="s">
        <v>210</v>
      </c>
    </row>
    <row r="14" spans="1:55" ht="45">
      <c r="A14" s="6" t="s">
        <v>66</v>
      </c>
      <c r="B14" s="44">
        <v>2012</v>
      </c>
      <c r="G14" s="143" t="s">
        <v>263</v>
      </c>
      <c r="H14" s="143" t="s">
        <v>263</v>
      </c>
      <c r="I14" s="143" t="s">
        <v>212</v>
      </c>
      <c r="N14" s="99" t="s">
        <v>316</v>
      </c>
      <c r="V14" s="1039">
        <v>13</v>
      </c>
      <c r="W14" s="460"/>
      <c r="X14" s="461" t="s">
        <v>771</v>
      </c>
      <c r="Y14" s="753" t="s">
        <v>637</v>
      </c>
      <c r="AW14" s="410" t="s">
        <v>211</v>
      </c>
      <c r="AX14" s="411" t="s">
        <v>211</v>
      </c>
    </row>
    <row r="15" spans="1:55" ht="63.75">
      <c r="A15" s="6" t="s">
        <v>441</v>
      </c>
      <c r="B15" s="44">
        <v>2013</v>
      </c>
      <c r="I15" s="143" t="s">
        <v>213</v>
      </c>
      <c r="N15" s="177" t="s">
        <v>324</v>
      </c>
      <c r="V15" s="529"/>
      <c r="W15" s="529"/>
      <c r="X15" s="218"/>
      <c r="Y15" s="529"/>
      <c r="AW15" s="410" t="s">
        <v>212</v>
      </c>
      <c r="AX15" s="411" t="s">
        <v>212</v>
      </c>
    </row>
    <row r="16" spans="1:55" ht="21" customHeight="1">
      <c r="A16" s="6" t="s">
        <v>112</v>
      </c>
      <c r="B16" s="44">
        <v>2014</v>
      </c>
      <c r="I16" s="143" t="s">
        <v>214</v>
      </c>
      <c r="N16" s="177" t="s">
        <v>323</v>
      </c>
      <c r="AW16" s="410" t="s">
        <v>213</v>
      </c>
      <c r="AX16" s="411" t="s">
        <v>213</v>
      </c>
    </row>
    <row r="17" spans="1:50" ht="21" customHeight="1">
      <c r="A17" s="6" t="s">
        <v>113</v>
      </c>
      <c r="B17" s="44">
        <v>2015</v>
      </c>
      <c r="I17" s="143" t="s">
        <v>215</v>
      </c>
      <c r="N17" s="177" t="s">
        <v>322</v>
      </c>
      <c r="X17" s="218"/>
      <c r="AW17" s="410" t="s">
        <v>214</v>
      </c>
      <c r="AX17" s="411" t="s">
        <v>214</v>
      </c>
    </row>
    <row r="18" spans="1:50" ht="21" customHeight="1">
      <c r="A18" s="6" t="s">
        <v>114</v>
      </c>
      <c r="B18" s="44">
        <v>2016</v>
      </c>
      <c r="I18" s="143" t="s">
        <v>216</v>
      </c>
      <c r="N18" s="177" t="s">
        <v>321</v>
      </c>
      <c r="X18" s="218"/>
      <c r="AW18" s="410" t="s">
        <v>215</v>
      </c>
      <c r="AX18" s="411" t="s">
        <v>215</v>
      </c>
    </row>
    <row r="19" spans="1:50" ht="21" customHeight="1">
      <c r="A19" s="6" t="s">
        <v>115</v>
      </c>
      <c r="B19" s="44">
        <v>2017</v>
      </c>
      <c r="I19" s="143" t="s">
        <v>217</v>
      </c>
      <c r="N19" s="177" t="s">
        <v>320</v>
      </c>
      <c r="X19" s="218"/>
      <c r="AW19" s="410" t="s">
        <v>216</v>
      </c>
      <c r="AX19" s="411" t="s">
        <v>216</v>
      </c>
    </row>
    <row r="20" spans="1:50" ht="21" customHeight="1">
      <c r="A20" s="6" t="s">
        <v>116</v>
      </c>
      <c r="B20" s="44">
        <v>2018</v>
      </c>
      <c r="I20" s="143" t="s">
        <v>218</v>
      </c>
      <c r="N20" s="177" t="s">
        <v>319</v>
      </c>
      <c r="AW20" s="410" t="s">
        <v>217</v>
      </c>
      <c r="AX20" s="411" t="s">
        <v>217</v>
      </c>
    </row>
    <row r="21" spans="1:50" ht="21" customHeight="1">
      <c r="A21" s="6" t="s">
        <v>117</v>
      </c>
      <c r="B21" s="44">
        <v>2019</v>
      </c>
      <c r="I21" s="143" t="s">
        <v>219</v>
      </c>
      <c r="N21" s="177" t="s">
        <v>318</v>
      </c>
      <c r="AW21" s="410" t="s">
        <v>218</v>
      </c>
      <c r="AX21" s="411" t="s">
        <v>218</v>
      </c>
    </row>
    <row r="22" spans="1:50" ht="21" customHeight="1">
      <c r="A22" s="6" t="s">
        <v>118</v>
      </c>
      <c r="B22" s="44">
        <v>2020</v>
      </c>
      <c r="N22" s="177" t="s">
        <v>317</v>
      </c>
      <c r="AW22" s="410" t="s">
        <v>219</v>
      </c>
      <c r="AX22" s="411" t="s">
        <v>219</v>
      </c>
    </row>
    <row r="23" spans="1:50" ht="21" customHeight="1">
      <c r="A23" s="6" t="s">
        <v>119</v>
      </c>
      <c r="B23" s="44">
        <v>2021</v>
      </c>
      <c r="AW23" s="410" t="s">
        <v>560</v>
      </c>
      <c r="AX23" s="411" t="s">
        <v>560</v>
      </c>
    </row>
    <row r="24" spans="1:50" ht="21" customHeight="1">
      <c r="A24" s="6" t="s">
        <v>120</v>
      </c>
      <c r="B24" s="44">
        <v>2022</v>
      </c>
      <c r="AW24" s="410" t="s">
        <v>561</v>
      </c>
      <c r="AX24" s="411" t="s">
        <v>561</v>
      </c>
    </row>
    <row r="25" spans="1:50">
      <c r="A25" s="6" t="s">
        <v>121</v>
      </c>
      <c r="B25" s="44">
        <v>2023</v>
      </c>
      <c r="AW25" s="410" t="s">
        <v>562</v>
      </c>
      <c r="AX25" s="411" t="s">
        <v>562</v>
      </c>
    </row>
    <row r="26" spans="1:50">
      <c r="A26" s="6" t="s">
        <v>122</v>
      </c>
      <c r="B26" s="44">
        <v>2024</v>
      </c>
      <c r="AX26" s="411" t="s">
        <v>563</v>
      </c>
    </row>
    <row r="27" spans="1:50">
      <c r="A27" s="6" t="s">
        <v>123</v>
      </c>
      <c r="B27" s="44">
        <v>2025</v>
      </c>
      <c r="AX27" s="411" t="s">
        <v>564</v>
      </c>
    </row>
    <row r="28" spans="1:50">
      <c r="A28" s="6" t="s">
        <v>124</v>
      </c>
      <c r="D28" s="270"/>
      <c r="E28" s="271"/>
      <c r="F28" s="271"/>
      <c r="H28" s="272" t="s">
        <v>408</v>
      </c>
      <c r="AX28" s="411" t="s">
        <v>565</v>
      </c>
    </row>
    <row r="29" spans="1:50">
      <c r="A29" s="6" t="s">
        <v>125</v>
      </c>
      <c r="D29" s="273" t="s">
        <v>409</v>
      </c>
      <c r="E29" s="274" t="str">
        <f>IF(periodStart = "","", periodStart)</f>
        <v>01.01.2021</v>
      </c>
      <c r="F29" s="274" t="str">
        <f>IF(periodEnd = "","", periodEnd)</f>
        <v>31.12.2021</v>
      </c>
      <c r="H29" s="275" t="s">
        <v>1853</v>
      </c>
      <c r="AX29" s="411" t="s">
        <v>566</v>
      </c>
    </row>
    <row r="30" spans="1:50">
      <c r="A30" s="6" t="s">
        <v>126</v>
      </c>
      <c r="D30" s="276"/>
      <c r="E30" s="277"/>
      <c r="F30" s="277"/>
      <c r="AX30" s="411" t="s">
        <v>567</v>
      </c>
    </row>
    <row r="31" spans="1:50" ht="12.75">
      <c r="A31" s="6" t="s">
        <v>127</v>
      </c>
      <c r="D31" s="270"/>
      <c r="E31" s="271"/>
      <c r="F31" s="271"/>
      <c r="H31" s="278"/>
      <c r="AX31" s="411" t="s">
        <v>568</v>
      </c>
    </row>
    <row r="32" spans="1:50">
      <c r="A32" s="6" t="s">
        <v>128</v>
      </c>
      <c r="D32" s="273" t="s">
        <v>410</v>
      </c>
      <c r="E32" s="279"/>
      <c r="F32" s="279"/>
      <c r="H32" s="280" t="s">
        <v>411</v>
      </c>
      <c r="O32" s="529" t="s">
        <v>642</v>
      </c>
      <c r="AX32" s="411" t="s">
        <v>569</v>
      </c>
    </row>
    <row r="33" spans="1:50">
      <c r="A33" s="6" t="s">
        <v>129</v>
      </c>
      <c r="O33" s="529" t="s">
        <v>643</v>
      </c>
      <c r="AX33" s="411" t="s">
        <v>570</v>
      </c>
    </row>
    <row r="34" spans="1:50">
      <c r="A34" s="6" t="s">
        <v>130</v>
      </c>
      <c r="O34" s="529" t="s">
        <v>644</v>
      </c>
      <c r="AX34" s="411" t="s">
        <v>571</v>
      </c>
    </row>
    <row r="35" spans="1:50">
      <c r="A35" s="6" t="s">
        <v>131</v>
      </c>
      <c r="O35" s="529" t="s">
        <v>645</v>
      </c>
      <c r="X35" s="529"/>
      <c r="Y35" s="529"/>
      <c r="AX35" s="411" t="s">
        <v>572</v>
      </c>
    </row>
    <row r="36" spans="1:50">
      <c r="A36" s="6" t="s">
        <v>95</v>
      </c>
      <c r="O36" s="529" t="s">
        <v>646</v>
      </c>
      <c r="AX36" s="411" t="s">
        <v>573</v>
      </c>
    </row>
    <row r="37" spans="1:50">
      <c r="A37" s="6" t="s">
        <v>96</v>
      </c>
      <c r="O37" s="529" t="s">
        <v>647</v>
      </c>
      <c r="AX37" s="411" t="s">
        <v>574</v>
      </c>
    </row>
    <row r="38" spans="1:50">
      <c r="A38" s="6" t="s">
        <v>97</v>
      </c>
      <c r="O38" s="529" t="s">
        <v>648</v>
      </c>
      <c r="AX38" s="411" t="s">
        <v>575</v>
      </c>
    </row>
    <row r="39" spans="1:50">
      <c r="A39" s="6" t="s">
        <v>98</v>
      </c>
      <c r="O39" s="529" t="s">
        <v>649</v>
      </c>
      <c r="AX39" s="411" t="s">
        <v>523</v>
      </c>
    </row>
    <row r="40" spans="1:50">
      <c r="A40" s="6" t="s">
        <v>99</v>
      </c>
      <c r="O40" s="529" t="s">
        <v>650</v>
      </c>
      <c r="AX40" s="411" t="s">
        <v>524</v>
      </c>
    </row>
    <row r="41" spans="1:50">
      <c r="A41" s="6" t="s">
        <v>100</v>
      </c>
      <c r="O41" s="529" t="s">
        <v>651</v>
      </c>
      <c r="AX41" s="411" t="s">
        <v>525</v>
      </c>
    </row>
    <row r="42" spans="1:50">
      <c r="A42" s="6" t="s">
        <v>132</v>
      </c>
      <c r="AX42" s="411" t="s">
        <v>526</v>
      </c>
    </row>
    <row r="43" spans="1:50">
      <c r="A43" s="6" t="s">
        <v>133</v>
      </c>
      <c r="AX43" s="411" t="s">
        <v>527</v>
      </c>
    </row>
    <row r="44" spans="1:50">
      <c r="A44" s="6" t="s">
        <v>134</v>
      </c>
      <c r="AX44" s="411" t="s">
        <v>528</v>
      </c>
    </row>
    <row r="45" spans="1:50">
      <c r="A45" s="6" t="s">
        <v>135</v>
      </c>
      <c r="AX45" s="411" t="s">
        <v>529</v>
      </c>
    </row>
    <row r="46" spans="1:50">
      <c r="A46" s="6" t="s">
        <v>136</v>
      </c>
      <c r="AX46" s="411" t="s">
        <v>530</v>
      </c>
    </row>
    <row r="47" spans="1:50">
      <c r="A47" s="6" t="s">
        <v>157</v>
      </c>
      <c r="AX47" s="411" t="s">
        <v>531</v>
      </c>
    </row>
    <row r="48" spans="1:50">
      <c r="A48" s="6" t="s">
        <v>158</v>
      </c>
      <c r="AX48" s="411" t="s">
        <v>532</v>
      </c>
    </row>
    <row r="49" spans="1:50">
      <c r="A49" s="6" t="s">
        <v>159</v>
      </c>
      <c r="AX49" s="411" t="s">
        <v>533</v>
      </c>
    </row>
    <row r="50" spans="1:50">
      <c r="A50" s="6" t="s">
        <v>137</v>
      </c>
      <c r="AX50" s="411" t="s">
        <v>534</v>
      </c>
    </row>
    <row r="51" spans="1:50">
      <c r="A51" s="6" t="s">
        <v>138</v>
      </c>
      <c r="AX51" s="411" t="s">
        <v>535</v>
      </c>
    </row>
    <row r="52" spans="1:50">
      <c r="A52" s="6" t="s">
        <v>139</v>
      </c>
      <c r="AX52" s="411" t="s">
        <v>536</v>
      </c>
    </row>
    <row r="53" spans="1:50">
      <c r="A53" s="6" t="s">
        <v>140</v>
      </c>
      <c r="X53" s="481"/>
      <c r="AX53" s="411" t="s">
        <v>537</v>
      </c>
    </row>
    <row r="54" spans="1:50">
      <c r="A54" s="6" t="s">
        <v>141</v>
      </c>
      <c r="X54" s="481"/>
      <c r="AX54" s="411" t="s">
        <v>538</v>
      </c>
    </row>
    <row r="55" spans="1:50">
      <c r="A55" s="6" t="s">
        <v>142</v>
      </c>
      <c r="X55" s="481"/>
      <c r="AX55" s="411" t="s">
        <v>539</v>
      </c>
    </row>
    <row r="56" spans="1:50">
      <c r="A56" s="6" t="s">
        <v>143</v>
      </c>
      <c r="X56" s="481"/>
      <c r="AX56" s="411" t="s">
        <v>540</v>
      </c>
    </row>
    <row r="57" spans="1:50">
      <c r="A57" s="6" t="s">
        <v>388</v>
      </c>
      <c r="X57" s="481"/>
      <c r="AX57" s="411" t="s">
        <v>541</v>
      </c>
    </row>
    <row r="58" spans="1:50">
      <c r="A58" s="6" t="s">
        <v>144</v>
      </c>
      <c r="X58" s="481"/>
      <c r="AX58" s="411" t="s">
        <v>542</v>
      </c>
    </row>
    <row r="59" spans="1:50">
      <c r="A59" s="6" t="s">
        <v>145</v>
      </c>
      <c r="X59" s="481"/>
      <c r="AX59" s="411" t="s">
        <v>543</v>
      </c>
    </row>
    <row r="60" spans="1:50">
      <c r="A60" s="6" t="s">
        <v>146</v>
      </c>
      <c r="X60" s="481"/>
      <c r="AX60" s="411" t="s">
        <v>544</v>
      </c>
    </row>
    <row r="61" spans="1:50">
      <c r="A61" s="6" t="s">
        <v>147</v>
      </c>
      <c r="X61" s="481"/>
      <c r="AX61" s="411" t="s">
        <v>545</v>
      </c>
    </row>
    <row r="62" spans="1:50">
      <c r="A62" s="6" t="s">
        <v>90</v>
      </c>
      <c r="X62" s="481"/>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35"/>
  <sheetViews>
    <sheetView showGridLines="0" workbookViewId="0"/>
  </sheetViews>
  <sheetFormatPr defaultRowHeight="11.25"/>
  <sheetData>
    <row r="1" spans="1:1">
      <c r="A1" s="1034">
        <f>IF('Форма 4.2.1 | Т-ТЭ | &gt;=25МВт'!$O$22="",1,0)</f>
        <v>1</v>
      </c>
    </row>
    <row r="2" spans="1:1">
      <c r="A2" s="1034">
        <f>IF('Форма 4.2.1 | Т-ТЭ | &gt;=25МВт'!$O$23="",1,0)</f>
        <v>1</v>
      </c>
    </row>
    <row r="3" spans="1:1">
      <c r="A3" s="1034">
        <f>IF('Форма 4.2.1 | Т-ТЭ | &gt;=25МВт'!$M$24="",1,0)</f>
        <v>1</v>
      </c>
    </row>
    <row r="4" spans="1:1">
      <c r="A4" s="1034">
        <f>IF('Форма 4.2.1 | Т-ТЭ | &gt;=25МВт'!$R$24="",1,0)</f>
        <v>1</v>
      </c>
    </row>
    <row r="5" spans="1:1">
      <c r="A5" s="1034">
        <f>IF('Форма 4.2.1 | Т-ТЭ | &gt;=25МВт'!$T$24="",1,0)</f>
        <v>1</v>
      </c>
    </row>
    <row r="6" spans="1:1">
      <c r="A6" s="1034">
        <f>IF('Форма 4.2.1 | Т-ТЭ | &gt;=25МВт'!$S$24="",1,0)</f>
        <v>0</v>
      </c>
    </row>
    <row r="7" spans="1:1">
      <c r="A7" s="1034">
        <f>IF('Форма 4.2.1 | Т-ТЭ | &gt;=25МВт'!$U$24="",1,0)</f>
        <v>0</v>
      </c>
    </row>
    <row r="8" spans="1:1">
      <c r="A8" s="1034">
        <f>IF('Форма 4.2.1 | Т-ТЭ | ТСО'!$O$22="",1,0)</f>
        <v>1</v>
      </c>
    </row>
    <row r="9" spans="1:1">
      <c r="A9" s="1034">
        <f>IF('Форма 4.2.1 | Т-ТЭ | ТСО'!$O$23="",1,0)</f>
        <v>1</v>
      </c>
    </row>
    <row r="10" spans="1:1">
      <c r="A10" s="1034">
        <f>IF('Форма 4.2.1 | Т-ТЭ | ТСО'!$M$24="",1,0)</f>
        <v>1</v>
      </c>
    </row>
    <row r="11" spans="1:1">
      <c r="A11" s="1034">
        <f>IF('Форма 4.2.1 | Т-ТЭ | ТСО'!$R$24="",1,0)</f>
        <v>1</v>
      </c>
    </row>
    <row r="12" spans="1:1">
      <c r="A12" s="1034">
        <f>IF('Форма 4.2.1 | Т-ТЭ | ТСО'!$T$24="",1,0)</f>
        <v>1</v>
      </c>
    </row>
    <row r="13" spans="1:1">
      <c r="A13" s="1034">
        <f>IF('Форма 4.2.1 | Т-ТЭ | ТСО'!$S$24="",1,0)</f>
        <v>0</v>
      </c>
    </row>
    <row r="14" spans="1:1">
      <c r="A14" s="1034">
        <f>IF('Форма 4.2.1 | Т-ТЭ | ТСО'!$U$24="",1,0)</f>
        <v>0</v>
      </c>
    </row>
    <row r="15" spans="1:1">
      <c r="A15" s="1034">
        <f>IF('Форма 4.2.1 | Т-ТЭ | потр'!$O$22="",1,0)</f>
        <v>1</v>
      </c>
    </row>
    <row r="16" spans="1:1">
      <c r="A16" s="1034">
        <f>IF('Форма 4.2.1 | Т-ТЭ | потр'!$O$23="",1,0)</f>
        <v>1</v>
      </c>
    </row>
    <row r="17" spans="1:1">
      <c r="A17" s="1034">
        <f>IF('Форма 4.2.1 | Т-ТЭ | потр'!$M$24="",1,0)</f>
        <v>1</v>
      </c>
    </row>
    <row r="18" spans="1:1">
      <c r="A18" s="1034">
        <f>IF('Форма 4.2.1 | Т-ТЭ | потр'!$R$24="",1,0)</f>
        <v>1</v>
      </c>
    </row>
    <row r="19" spans="1:1">
      <c r="A19" s="1034">
        <f>IF('Форма 4.2.1 | Т-ТЭ | потр'!$T$24="",1,0)</f>
        <v>1</v>
      </c>
    </row>
    <row r="20" spans="1:1">
      <c r="A20" s="1034">
        <f>IF('Форма 4.2.1 | Т-ТЭ | потр'!$S$24="",1,0)</f>
        <v>0</v>
      </c>
    </row>
    <row r="21" spans="1:1">
      <c r="A21" s="1034">
        <f>IF('Форма 4.2.1 | Т-ТЭ | потр'!$U$24="",1,0)</f>
        <v>0</v>
      </c>
    </row>
    <row r="22" spans="1:1">
      <c r="A22" s="1034">
        <f>IF('Форма 4.2.1 | Т-ТЭ | предел'!$O$24="",1,0)</f>
        <v>1</v>
      </c>
    </row>
    <row r="23" spans="1:1">
      <c r="A23" s="1034">
        <f>IF('Форма 4.2.1 | Т-ТЭ | предел'!$O$25="",1,0)</f>
        <v>1</v>
      </c>
    </row>
    <row r="24" spans="1:1">
      <c r="A24" s="1034">
        <f>IF('Форма 4.2.1 | Т-ТЭ | предел'!$M$26="",1,0)</f>
        <v>1</v>
      </c>
    </row>
    <row r="25" spans="1:1">
      <c r="A25" s="1034">
        <f>IF('Форма 4.2.1 | Т-ТЭ | предел'!$R$26="",1,0)</f>
        <v>1</v>
      </c>
    </row>
    <row r="26" spans="1:1">
      <c r="A26" s="1034">
        <f>IF('Форма 4.2.1 | Т-ТЭ | предел'!$T$26="",1,0)</f>
        <v>1</v>
      </c>
    </row>
    <row r="27" spans="1:1">
      <c r="A27" s="1034">
        <f>IF('Форма 4.2.1 | Т-ТЭ | предел'!$O$7="",1,0)</f>
        <v>0</v>
      </c>
    </row>
    <row r="28" spans="1:1">
      <c r="A28" s="1034">
        <f>IF('Форма 4.2.1 | Т-ТЭ | предел'!$S$26="",1,0)</f>
        <v>0</v>
      </c>
    </row>
    <row r="29" spans="1:1">
      <c r="A29" s="1034">
        <f>IF('Форма 4.2.1 | Т-ТЭ | предел'!$U$26="",1,0)</f>
        <v>0</v>
      </c>
    </row>
    <row r="30" spans="1:1">
      <c r="A30" s="1034">
        <f>IF('Форма 4.2.1 | Т-ТЭ | индикат'!$O$7="",1,0)</f>
        <v>1</v>
      </c>
    </row>
    <row r="31" spans="1:1">
      <c r="A31" s="1034">
        <f>IF('Форма 4.2.1 | Т-ТЭ | индикат'!$O$24="",1,0)</f>
        <v>1</v>
      </c>
    </row>
    <row r="32" spans="1:1">
      <c r="A32" s="1034">
        <f>IF('Форма 4.2.1 | Т-ТЭ | индикат'!$O$25="",1,0)</f>
        <v>1</v>
      </c>
    </row>
    <row r="33" spans="1:1">
      <c r="A33" s="1034">
        <f>IF('Форма 4.2.1 | Т-ТЭ | индикат'!$M$26="",1,0)</f>
        <v>1</v>
      </c>
    </row>
    <row r="34" spans="1:1">
      <c r="A34" s="1034">
        <f>IF('Форма 4.2.1 | Т-ТЭ | индикат'!$R$26="",1,0)</f>
        <v>1</v>
      </c>
    </row>
    <row r="35" spans="1:1">
      <c r="A35" s="1034">
        <f>IF('Форма 4.2.1 | Т-ТЭ | индикат'!$T$26="",1,0)</f>
        <v>1</v>
      </c>
    </row>
    <row r="36" spans="1:1">
      <c r="A36" s="1034">
        <f>IF('Форма 4.2.1 | Т-ТЭ | индикат'!$S$26="",1,0)</f>
        <v>0</v>
      </c>
    </row>
    <row r="37" spans="1:1">
      <c r="A37" s="1034">
        <f>IF('Форма 4.2.1 | Т-ТЭ | индикат'!$U$26="",1,0)</f>
        <v>0</v>
      </c>
    </row>
    <row r="38" spans="1:1">
      <c r="A38" s="1034">
        <f>IF('Форма 4.2.1 | Резерв мощности'!$O$22="",1,0)</f>
        <v>1</v>
      </c>
    </row>
    <row r="39" spans="1:1">
      <c r="A39" s="1034">
        <f>IF('Форма 4.2.1 | Резерв мощности'!$O$23="",1,0)</f>
        <v>1</v>
      </c>
    </row>
    <row r="40" spans="1:1">
      <c r="A40" s="1034">
        <f>IF('Форма 4.2.1 | Резерв мощности'!$M$24="",1,0)</f>
        <v>1</v>
      </c>
    </row>
    <row r="41" spans="1:1">
      <c r="A41" s="1034">
        <f>IF('Форма 4.2.1 | Резерв мощности'!$O$24="",1,0)</f>
        <v>1</v>
      </c>
    </row>
    <row r="42" spans="1:1">
      <c r="A42" s="1034">
        <f>IF('Форма 4.2.1 | Резерв мощности'!$R$24="",1,0)</f>
        <v>1</v>
      </c>
    </row>
    <row r="43" spans="1:1">
      <c r="A43" s="1034">
        <f>IF('Форма 4.2.1 | Резерв мощности'!$T$24="",1,0)</f>
        <v>1</v>
      </c>
    </row>
    <row r="44" spans="1:1">
      <c r="A44" s="1034">
        <f>IF('Форма 4.2.1 | Резерв мощности'!$S$24="",1,0)</f>
        <v>0</v>
      </c>
    </row>
    <row r="45" spans="1:1">
      <c r="A45" s="1034">
        <f>IF('Форма 4.2.1 | Резерв мощности'!$U$24="",1,0)</f>
        <v>0</v>
      </c>
    </row>
    <row r="46" spans="1:1">
      <c r="A46" s="1034">
        <f>IF('Форма 4.2.2 | Т-ТН'!$O$23="",1,0)</f>
        <v>1</v>
      </c>
    </row>
    <row r="47" spans="1:1">
      <c r="A47" s="1034">
        <f>IF('Форма 4.2.2 | Т-ТН'!$M$24="",1,0)</f>
        <v>1</v>
      </c>
    </row>
    <row r="48" spans="1:1">
      <c r="A48" s="1034">
        <f>IF('Форма 4.2.2 | Т-ТН'!$R$24="",1,0)</f>
        <v>1</v>
      </c>
    </row>
    <row r="49" spans="1:1">
      <c r="A49" s="1034">
        <f>IF('Форма 4.2.2 | Т-ТН'!$T$24="",1,0)</f>
        <v>1</v>
      </c>
    </row>
    <row r="50" spans="1:1">
      <c r="A50" s="1034">
        <f>IF('Форма 4.2.2 | Т-ТН'!$S$24="",1,0)</f>
        <v>0</v>
      </c>
    </row>
    <row r="51" spans="1:1">
      <c r="A51" s="1034">
        <f>IF('Форма 4.2.2 | Т-ТН'!$U$24="",1,0)</f>
        <v>0</v>
      </c>
    </row>
    <row r="52" spans="1:1">
      <c r="A52" s="1034">
        <f>IF('Форма 4.2.2 | Т-передача ТЭ'!$O$23="",1,0)</f>
        <v>1</v>
      </c>
    </row>
    <row r="53" spans="1:1">
      <c r="A53" s="1034">
        <f>IF('Форма 4.2.2 | Т-передача ТЭ'!$M$24="",1,0)</f>
        <v>1</v>
      </c>
    </row>
    <row r="54" spans="1:1">
      <c r="A54" s="1034">
        <f>IF('Форма 4.2.2 | Т-передача ТЭ'!$R$24="",1,0)</f>
        <v>1</v>
      </c>
    </row>
    <row r="55" spans="1:1">
      <c r="A55" s="1034">
        <f>IF('Форма 4.2.2 | Т-передача ТЭ'!$T$24="",1,0)</f>
        <v>1</v>
      </c>
    </row>
    <row r="56" spans="1:1">
      <c r="A56" s="1034">
        <f>IF('Форма 4.2.2 | Т-передача ТЭ'!$S$24="",1,0)</f>
        <v>0</v>
      </c>
    </row>
    <row r="57" spans="1:1">
      <c r="A57" s="1034">
        <f>IF('Форма 4.2.2 | Т-передача ТЭ'!$U$24="",1,0)</f>
        <v>0</v>
      </c>
    </row>
    <row r="58" spans="1:1">
      <c r="A58" s="1034">
        <f>IF('Форма 4.2.2 | Т-передача ТН'!$O$23="",1,0)</f>
        <v>1</v>
      </c>
    </row>
    <row r="59" spans="1:1">
      <c r="A59" s="1034">
        <f>IF('Форма 4.2.2 | Т-передача ТН'!$M$24="",1,0)</f>
        <v>1</v>
      </c>
    </row>
    <row r="60" spans="1:1">
      <c r="A60" s="1034">
        <f>IF('Форма 4.2.2 | Т-передача ТН'!$R$24="",1,0)</f>
        <v>1</v>
      </c>
    </row>
    <row r="61" spans="1:1">
      <c r="A61" s="1034">
        <f>IF('Форма 4.2.2 | Т-передача ТН'!$T$24="",1,0)</f>
        <v>1</v>
      </c>
    </row>
    <row r="62" spans="1:1">
      <c r="A62" s="1034">
        <f>IF('Форма 4.2.2 | Т-передача ТН'!$S$24="",1,0)</f>
        <v>0</v>
      </c>
    </row>
    <row r="63" spans="1:1">
      <c r="A63" s="1034">
        <f>IF('Форма 4.2.2 | Т-передача ТН'!$U$24="",1,0)</f>
        <v>0</v>
      </c>
    </row>
    <row r="64" spans="1:1">
      <c r="A64" s="1034">
        <f>IF('Форма 4.2.3 | Т-гор.вода'!$O$23="",1,0)</f>
        <v>1</v>
      </c>
    </row>
    <row r="65" spans="1:1">
      <c r="A65" s="1034">
        <f>IF('Форма 4.2.3 | Т-гор.вода'!$M$24="",1,0)</f>
        <v>0</v>
      </c>
    </row>
    <row r="66" spans="1:1">
      <c r="A66" s="1034">
        <f>IF('Форма 4.2.3 | Т-гор.вода'!$W$24="",1,0)</f>
        <v>1</v>
      </c>
    </row>
    <row r="67" spans="1:1">
      <c r="A67" s="1034">
        <f>IF('Форма 4.2.3 | Т-гор.вода'!$Y$24="",1,0)</f>
        <v>1</v>
      </c>
    </row>
    <row r="68" spans="1:1">
      <c r="A68" s="1034">
        <f>IF('Форма 4.2.3 | Т-гор.вода'!$M$25="",1,0)</f>
        <v>1</v>
      </c>
    </row>
    <row r="69" spans="1:1">
      <c r="A69" s="1034">
        <f>IF('Форма 4.2.3 | Т-гор.вода'!$X$24="",1,0)</f>
        <v>0</v>
      </c>
    </row>
    <row r="70" spans="1:1">
      <c r="A70" s="1034">
        <f>IF('Форма 4.2.3 | Т-гор.вода'!$Z$24="",1,0)</f>
        <v>0</v>
      </c>
    </row>
    <row r="71" spans="1:1">
      <c r="A71" s="1034">
        <f>IF('Форма 4.2.4 | Т-подкл'!$AB$23="",1,0)</f>
        <v>0</v>
      </c>
    </row>
    <row r="72" spans="1:1">
      <c r="A72" s="1034">
        <f>IF('Форма 4.2.4 | Т-подкл'!$AD$23="",1,0)</f>
        <v>0</v>
      </c>
    </row>
    <row r="73" spans="1:1">
      <c r="A73" s="1034">
        <f>IF('Форма 4.2.4 | Т-подкл'!$N$23="",1,0)</f>
        <v>0</v>
      </c>
    </row>
    <row r="74" spans="1:1">
      <c r="A74" s="1034">
        <f>IF('Форма 4.2.4 | Т-подкл'!$R$23="",1,0)</f>
        <v>0</v>
      </c>
    </row>
    <row r="75" spans="1:1">
      <c r="A75" s="1034">
        <f>IF('Форма 4.2.4 | Т-подкл'!$V$23="",1,0)</f>
        <v>0</v>
      </c>
    </row>
    <row r="76" spans="1:1">
      <c r="A76" s="1034">
        <f>IF('Форма 4.2.4 | Т-подкл'!$AC$23="",1,0)</f>
        <v>0</v>
      </c>
    </row>
    <row r="77" spans="1:1">
      <c r="A77" s="1034">
        <f>IF('Форма 4.2.4 | Т-подкл'!$AE$23="",1,0)</f>
        <v>0</v>
      </c>
    </row>
    <row r="78" spans="1:1">
      <c r="A78" s="1034">
        <f>IF('Форма 4.2.5 | Т-подкл(инд)'!$M$23="",1,0)</f>
        <v>1</v>
      </c>
    </row>
    <row r="79" spans="1:1">
      <c r="A79" s="1034">
        <f>IF('Форма 4.2.5 | Т-подкл(инд)'!$P$23="",1,0)</f>
        <v>1</v>
      </c>
    </row>
    <row r="80" spans="1:1">
      <c r="A80" s="1034">
        <f>IF('Форма 4.2.5 | Т-подкл(инд)'!$Q$23="",1,0)</f>
        <v>1</v>
      </c>
    </row>
    <row r="81" spans="1:1">
      <c r="A81" s="1034">
        <f>IF('Форма 4.2.5 | Т-подкл(инд)'!$R$23="",1,0)</f>
        <v>1</v>
      </c>
    </row>
    <row r="82" spans="1:1">
      <c r="A82" s="1034">
        <f>IF('Форма 4.2.5 | Т-подкл(инд)'!$S$23="",1,0)</f>
        <v>1</v>
      </c>
    </row>
    <row r="83" spans="1:1">
      <c r="A83" s="1034">
        <f>IF('Форма 4.2.5 | Т-подкл(инд)'!$T$23="",1,0)</f>
        <v>0</v>
      </c>
    </row>
    <row r="84" spans="1:1">
      <c r="A84" s="1034">
        <f>IF('Форма 4.2.5 | Т-подкл(инд)'!$V$23="",1,0)</f>
        <v>0</v>
      </c>
    </row>
    <row r="85" spans="1:1">
      <c r="A85" s="1034">
        <f>IF('Форма 4.7'!$E$12="",1,0)</f>
        <v>0</v>
      </c>
    </row>
    <row r="86" spans="1:1">
      <c r="A86" s="1034">
        <f>IF('Форма 4.7'!$F$12="",1,0)</f>
        <v>0</v>
      </c>
    </row>
    <row r="87" spans="1:1">
      <c r="A87" s="1034">
        <f>IF('Форма 4.8'!$G$11="",1,0)</f>
        <v>0</v>
      </c>
    </row>
    <row r="88" spans="1:1">
      <c r="A88" s="1034">
        <f>IF('Форма 4.8'!$G$12="",1,0)</f>
        <v>0</v>
      </c>
    </row>
    <row r="89" spans="1:1">
      <c r="A89" s="1034">
        <f>IF('Форма 4.8'!$H$12="",1,0)</f>
        <v>0</v>
      </c>
    </row>
    <row r="90" spans="1:1">
      <c r="A90" s="1034">
        <f>IF('Форма 4.8'!$H$13="",1,0)</f>
        <v>0</v>
      </c>
    </row>
    <row r="91" spans="1:1">
      <c r="A91" s="1034">
        <f>IF('Форма 4.8'!$E$15="",1,0)</f>
        <v>0</v>
      </c>
    </row>
    <row r="92" spans="1:1">
      <c r="A92" s="1034">
        <f>IF('Форма 4.8'!$H$15="",1,0)</f>
        <v>0</v>
      </c>
    </row>
    <row r="93" spans="1:1">
      <c r="A93" s="1034">
        <f>IF('Форма 4.8'!$G$18="",1,0)</f>
        <v>0</v>
      </c>
    </row>
    <row r="94" spans="1:1">
      <c r="A94" s="1034">
        <f>IF('Форма 4.8'!$G$22="",1,0)</f>
        <v>0</v>
      </c>
    </row>
    <row r="95" spans="1:1">
      <c r="A95" s="1034">
        <f>IF('Форма 4.8'!$G$25="",1,0)</f>
        <v>0</v>
      </c>
    </row>
    <row r="96" spans="1:1">
      <c r="A96" s="1034">
        <f>IF('Форма 4.8'!$E$31="",1,0)</f>
        <v>0</v>
      </c>
    </row>
    <row r="97" spans="1:1">
      <c r="A97" s="1034">
        <f>IF('Форма 4.8'!$H$31="",1,0)</f>
        <v>0</v>
      </c>
    </row>
    <row r="98" spans="1:1">
      <c r="A98" s="1034">
        <f>IF('Форма 4.8'!$G$28="",1,0)</f>
        <v>0</v>
      </c>
    </row>
    <row r="99" spans="1:1">
      <c r="A99" s="1034">
        <f>IF('Форма 1.0.2'!$E$12="",1,0)</f>
        <v>1</v>
      </c>
    </row>
    <row r="100" spans="1:1">
      <c r="A100" s="1034">
        <f>IF('Форма 1.0.2'!$F$12="",1,0)</f>
        <v>1</v>
      </c>
    </row>
    <row r="101" spans="1:1">
      <c r="A101" s="1034">
        <f>IF('Форма 1.0.2'!$G$12="",1,0)</f>
        <v>1</v>
      </c>
    </row>
    <row r="102" spans="1:1">
      <c r="A102" s="1034">
        <f>IF('Форма 1.0.2'!$H$12="",1,0)</f>
        <v>1</v>
      </c>
    </row>
    <row r="103" spans="1:1">
      <c r="A103" s="1034">
        <f>IF('Форма 1.0.2'!$I$12="",1,0)</f>
        <v>1</v>
      </c>
    </row>
    <row r="104" spans="1:1">
      <c r="A104" s="1034">
        <f>IF('Форма 1.0.2'!$J$12="",1,0)</f>
        <v>1</v>
      </c>
    </row>
    <row r="105" spans="1:1">
      <c r="A105" s="1034">
        <f>IF('Сведения об изменении'!$E$12="",1,0)</f>
        <v>1</v>
      </c>
    </row>
    <row r="106" spans="1:1">
      <c r="A106" s="1102">
        <f>IF('Форма 4.7'!$F$15="",1,0)</f>
        <v>0</v>
      </c>
    </row>
    <row r="107" spans="1:1">
      <c r="A107" s="1102">
        <f>IF('Форма 4.7'!$E$15="",1,0)</f>
        <v>0</v>
      </c>
    </row>
    <row r="108" spans="1:1">
      <c r="A108" s="1102">
        <f>IF(Территории!$E$12="",1,0)</f>
        <v>0</v>
      </c>
    </row>
    <row r="109" spans="1:1">
      <c r="A109" s="1102">
        <f>IF('Перечень тарифов'!$E$21="",1,0)</f>
        <v>0</v>
      </c>
    </row>
    <row r="110" spans="1:1">
      <c r="A110" s="1102">
        <f>IF('Перечень тарифов'!$F$21="",1,0)</f>
        <v>0</v>
      </c>
    </row>
    <row r="111" spans="1:1">
      <c r="A111" s="1102">
        <f>IF('Перечень тарифов'!$K$21="",1,0)</f>
        <v>0</v>
      </c>
    </row>
    <row r="112" spans="1:1">
      <c r="A112" s="1102">
        <f>IF('Перечень тарифов'!$O$21="",1,0)</f>
        <v>0</v>
      </c>
    </row>
    <row r="113" spans="1:1">
      <c r="A113" s="1102">
        <f>IF('Перечень тарифов'!$S$21="",1,0)</f>
        <v>0</v>
      </c>
    </row>
    <row r="114" spans="1:1">
      <c r="A114" s="1102">
        <f>IF('Перечень тарифов'!$G$21="",1,0)</f>
        <v>0</v>
      </c>
    </row>
    <row r="115" spans="1:1">
      <c r="A115" s="1102">
        <f>IF('Форма 4.2.4 | Т-подкл'!$AB$27="",1,0)</f>
        <v>0</v>
      </c>
    </row>
    <row r="116" spans="1:1">
      <c r="A116" s="1102">
        <f>IF('Форма 4.2.4 | Т-подкл'!$AD$27="",1,0)</f>
        <v>0</v>
      </c>
    </row>
    <row r="117" spans="1:1">
      <c r="A117" s="1102">
        <f>IF('Форма 4.2.4 | Т-подкл'!$N$27="",1,0)</f>
        <v>0</v>
      </c>
    </row>
    <row r="118" spans="1:1">
      <c r="A118" s="1102">
        <f>IF('Форма 4.2.4 | Т-подкл'!$R$27="",1,0)</f>
        <v>0</v>
      </c>
    </row>
    <row r="119" spans="1:1">
      <c r="A119" s="1102">
        <f>IF('Форма 4.2.4 | Т-подкл'!$V$27="",1,0)</f>
        <v>0</v>
      </c>
    </row>
    <row r="120" spans="1:1">
      <c r="A120" s="1102">
        <f>IF('Форма 4.2.4 | Т-подкл'!$AC$27="",1,0)</f>
        <v>0</v>
      </c>
    </row>
    <row r="121" spans="1:1">
      <c r="A121" s="1102">
        <f>IF('Форма 4.2.4 | Т-подкл'!$AE$27="",1,0)</f>
        <v>0</v>
      </c>
    </row>
    <row r="122" spans="1:1">
      <c r="A122" s="1102">
        <f>IF('Форма 4.2.4 | Т-подкл'!$AB$31="",1,0)</f>
        <v>0</v>
      </c>
    </row>
    <row r="123" spans="1:1">
      <c r="A123" s="1102">
        <f>IF('Форма 4.2.4 | Т-подкл'!$AD$31="",1,0)</f>
        <v>0</v>
      </c>
    </row>
    <row r="124" spans="1:1">
      <c r="A124" s="1102">
        <f>IF('Форма 4.2.4 | Т-подкл'!$N$31="",1,0)</f>
        <v>0</v>
      </c>
    </row>
    <row r="125" spans="1:1">
      <c r="A125" s="1102">
        <f>IF('Форма 4.2.4 | Т-подкл'!$R$31="",1,0)</f>
        <v>0</v>
      </c>
    </row>
    <row r="126" spans="1:1">
      <c r="A126" s="1102">
        <f>IF('Форма 4.2.4 | Т-подкл'!$V$31="",1,0)</f>
        <v>0</v>
      </c>
    </row>
    <row r="127" spans="1:1">
      <c r="A127" s="1102">
        <f>IF('Форма 4.2.4 | Т-подкл'!$AC$31="",1,0)</f>
        <v>0</v>
      </c>
    </row>
    <row r="128" spans="1:1">
      <c r="A128" s="1102">
        <f>IF('Форма 4.2.4 | Т-подкл'!$AE$31="",1,0)</f>
        <v>0</v>
      </c>
    </row>
    <row r="129" spans="1:1">
      <c r="A129" s="1102">
        <f>IF('Форма 4.2.4 | Т-подкл'!$AB$35="",1,0)</f>
        <v>0</v>
      </c>
    </row>
    <row r="130" spans="1:1">
      <c r="A130" s="1102">
        <f>IF('Форма 4.2.4 | Т-подкл'!$AD$35="",1,0)</f>
        <v>0</v>
      </c>
    </row>
    <row r="131" spans="1:1">
      <c r="A131" s="1102">
        <f>IF('Форма 4.2.4 | Т-подкл'!$N$35="",1,0)</f>
        <v>0</v>
      </c>
    </row>
    <row r="132" spans="1:1">
      <c r="A132" s="1102">
        <f>IF('Форма 4.2.4 | Т-подкл'!$R$35="",1,0)</f>
        <v>0</v>
      </c>
    </row>
    <row r="133" spans="1:1">
      <c r="A133" s="1102">
        <f>IF('Форма 4.2.4 | Т-подкл'!$V$35="",1,0)</f>
        <v>0</v>
      </c>
    </row>
    <row r="134" spans="1:1">
      <c r="A134" s="1102">
        <f>IF('Форма 4.2.4 | Т-подкл'!$AC$35="",1,0)</f>
        <v>0</v>
      </c>
    </row>
    <row r="135" spans="1:1">
      <c r="A135" s="1102">
        <f>IF('Форма 4.2.4 | Т-подкл'!$AE$35="",1,0)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24"/>
  </cols>
  <sheetData>
    <row r="1" spans="1:3">
      <c r="A1" s="1124" t="s">
        <v>512</v>
      </c>
      <c r="B1" s="1124" t="s">
        <v>513</v>
      </c>
      <c r="C1" s="1124" t="s">
        <v>67</v>
      </c>
    </row>
    <row r="2" spans="1:3">
      <c r="A2" s="1124">
        <v>4189678</v>
      </c>
      <c r="B2" s="1124" t="s">
        <v>1415</v>
      </c>
      <c r="C2" s="1124" t="s">
        <v>1416</v>
      </c>
    </row>
    <row r="3" spans="1:3">
      <c r="A3" s="1124">
        <v>4190415</v>
      </c>
      <c r="B3" s="1124" t="s">
        <v>1417</v>
      </c>
      <c r="C3" s="1124" t="s">
        <v>1416</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4" t="s">
        <v>1839</v>
      </c>
    </row>
    <row r="4" spans="2:2">
      <c r="B4" s="354" t="s">
        <v>516</v>
      </c>
    </row>
    <row r="5" spans="2:2">
      <c r="B5" s="354" t="s">
        <v>517</v>
      </c>
    </row>
    <row r="6" spans="2:2">
      <c r="B6" s="354"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1"/>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24"/>
    <col min="2" max="2" width="65.28515625" style="1124" customWidth="1"/>
    <col min="3" max="3" width="41" style="1124" customWidth="1"/>
    <col min="4" max="16384" width="9.140625" style="1124"/>
  </cols>
  <sheetData>
    <row r="1" spans="1:2">
      <c r="A1" s="1124" t="s">
        <v>330</v>
      </c>
      <c r="B1" s="1124" t="s">
        <v>331</v>
      </c>
    </row>
    <row r="2" spans="1:2">
      <c r="A2" s="1124">
        <v>4213775</v>
      </c>
      <c r="B2" s="1124" t="s">
        <v>612</v>
      </c>
    </row>
    <row r="3" spans="1:2">
      <c r="A3" s="1124">
        <v>4213784</v>
      </c>
      <c r="B3" s="1124" t="s">
        <v>771</v>
      </c>
    </row>
    <row r="4" spans="1:2">
      <c r="A4" s="1124">
        <v>4213781</v>
      </c>
      <c r="B4" s="1124" t="s">
        <v>770</v>
      </c>
    </row>
    <row r="5" spans="1:2">
      <c r="A5" s="1124">
        <v>4213776</v>
      </c>
      <c r="B5" s="1124" t="s">
        <v>613</v>
      </c>
    </row>
    <row r="6" spans="1:2">
      <c r="A6" s="1124">
        <v>4213777</v>
      </c>
      <c r="B6" s="1124" t="s">
        <v>614</v>
      </c>
    </row>
    <row r="7" spans="1:2">
      <c r="A7" s="1124">
        <v>4238670</v>
      </c>
      <c r="B7" s="1124" t="s">
        <v>761</v>
      </c>
    </row>
    <row r="8" spans="1:2">
      <c r="A8" s="1124">
        <v>4213778</v>
      </c>
      <c r="B8" s="1124" t="s">
        <v>615</v>
      </c>
    </row>
    <row r="9" spans="1:2">
      <c r="A9" s="1124">
        <v>4213780</v>
      </c>
      <c r="B9" s="1124" t="s">
        <v>616</v>
      </c>
    </row>
    <row r="10" spans="1:2">
      <c r="A10" s="1124">
        <v>4213779</v>
      </c>
      <c r="B10" s="1124" t="s">
        <v>619</v>
      </c>
    </row>
    <row r="11" spans="1:2">
      <c r="A11" s="1124">
        <v>4213783</v>
      </c>
      <c r="B11" s="1124" t="s">
        <v>618</v>
      </c>
    </row>
    <row r="12" spans="1:2">
      <c r="A12" s="1124">
        <v>4213782</v>
      </c>
      <c r="B12" s="1124" t="s">
        <v>617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1" zoomScaleNormal="100" workbookViewId="0">
      <selection activeCell="F27" sqref="F27"/>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7" customFormat="1" ht="3" customHeight="1">
      <c r="A1" s="385"/>
      <c r="B1" s="386"/>
      <c r="F1" s="387">
        <v>31172050</v>
      </c>
      <c r="G1" s="388"/>
      <c r="I1" s="388"/>
    </row>
    <row r="2" spans="1:12" s="18" customFormat="1" ht="14.25">
      <c r="A2" s="197"/>
      <c r="B2" s="90"/>
      <c r="E2" s="393" t="str">
        <f>"Код шаблона: " &amp; GetCode()</f>
        <v>Код шаблона: FAS.JKH.OPEN.INFO.PRICE.WARM</v>
      </c>
      <c r="F2" s="442"/>
      <c r="G2" s="392"/>
      <c r="H2" s="392"/>
      <c r="I2" s="392"/>
      <c r="J2" s="392"/>
      <c r="K2" s="392"/>
      <c r="L2" s="392"/>
    </row>
    <row r="3" spans="1:12" ht="14.25">
      <c r="E3" s="394" t="str">
        <f>"Версия " &amp; GetVersion()</f>
        <v>Версия 1.0.2</v>
      </c>
      <c r="F3" s="442"/>
      <c r="G3" s="43"/>
      <c r="H3" s="43"/>
      <c r="I3" s="43"/>
      <c r="J3" s="43"/>
      <c r="K3" s="43"/>
      <c r="L3" s="261"/>
    </row>
    <row r="4" spans="1:12" s="372" customFormat="1" ht="6">
      <c r="A4" s="366"/>
      <c r="B4" s="367"/>
      <c r="C4" s="368"/>
      <c r="D4" s="369"/>
      <c r="E4" s="389"/>
      <c r="F4" s="390"/>
      <c r="G4" s="391"/>
      <c r="I4" s="373"/>
    </row>
    <row r="5" spans="1:12" ht="22.5">
      <c r="D5" s="24"/>
      <c r="E5" s="1146" t="s">
        <v>769</v>
      </c>
      <c r="F5" s="1147"/>
      <c r="G5" s="435"/>
      <c r="J5" s="309"/>
    </row>
    <row r="6" spans="1:12" s="372" customFormat="1" ht="6">
      <c r="A6" s="366"/>
      <c r="B6" s="367"/>
      <c r="C6" s="368"/>
      <c r="D6" s="369"/>
      <c r="E6" s="374"/>
      <c r="F6" s="375"/>
      <c r="G6" s="376"/>
      <c r="I6" s="373"/>
    </row>
    <row r="7" spans="1:12" ht="27">
      <c r="D7" s="24"/>
      <c r="E7" s="25" t="s">
        <v>52</v>
      </c>
      <c r="F7" s="328" t="s">
        <v>45</v>
      </c>
      <c r="G7" s="384"/>
    </row>
    <row r="8" spans="1:12" s="372" customFormat="1" ht="6">
      <c r="A8" s="366"/>
      <c r="B8" s="367"/>
      <c r="C8" s="368"/>
      <c r="D8" s="369"/>
      <c r="E8" s="370"/>
      <c r="F8" s="371"/>
      <c r="G8" s="369"/>
      <c r="I8" s="373"/>
    </row>
    <row r="9" spans="1:12" ht="27">
      <c r="D9" s="24"/>
      <c r="E9" s="25" t="s">
        <v>474</v>
      </c>
      <c r="F9" s="349" t="s">
        <v>85</v>
      </c>
      <c r="G9" s="383"/>
    </row>
    <row r="10" spans="1:12" s="372" customFormat="1" ht="6">
      <c r="A10" s="377"/>
      <c r="B10" s="367"/>
      <c r="C10" s="368"/>
      <c r="D10" s="378"/>
      <c r="E10" s="374"/>
      <c r="F10" s="379"/>
      <c r="G10" s="380"/>
      <c r="I10" s="373"/>
    </row>
    <row r="11" spans="1:12" ht="27">
      <c r="A11" s="200"/>
      <c r="D11" s="24"/>
      <c r="E11" s="81" t="s">
        <v>472</v>
      </c>
      <c r="F11" s="1116" t="s">
        <v>1418</v>
      </c>
      <c r="G11" s="381"/>
    </row>
    <row r="12" spans="1:12" ht="27">
      <c r="D12" s="24"/>
      <c r="E12" s="81" t="s">
        <v>473</v>
      </c>
      <c r="F12" s="1116" t="s">
        <v>1419</v>
      </c>
      <c r="G12" s="383"/>
    </row>
    <row r="13" spans="1:12" s="372" customFormat="1" ht="6">
      <c r="A13" s="377"/>
      <c r="B13" s="367"/>
      <c r="C13" s="368"/>
      <c r="D13" s="378"/>
      <c r="E13" s="374"/>
      <c r="F13" s="379"/>
      <c r="G13" s="380"/>
      <c r="I13" s="373"/>
    </row>
    <row r="14" spans="1:12" ht="27">
      <c r="D14" s="24"/>
      <c r="E14" s="81" t="s">
        <v>369</v>
      </c>
      <c r="F14" s="329" t="s">
        <v>42</v>
      </c>
      <c r="G14" s="383"/>
    </row>
    <row r="15" spans="1:12" ht="27" hidden="1">
      <c r="D15" s="24"/>
      <c r="E15" s="81" t="s">
        <v>299</v>
      </c>
      <c r="F15" s="331" t="s">
        <v>776</v>
      </c>
      <c r="G15" s="383"/>
    </row>
    <row r="16" spans="1:12" ht="27" hidden="1">
      <c r="D16" s="24"/>
      <c r="E16" s="81" t="s">
        <v>599</v>
      </c>
      <c r="F16" s="331"/>
      <c r="G16" s="383"/>
    </row>
    <row r="17" spans="1:9" ht="19.5">
      <c r="D17" s="24"/>
      <c r="E17" s="25"/>
      <c r="F17" s="445" t="s">
        <v>607</v>
      </c>
      <c r="G17" s="21"/>
    </row>
    <row r="18" spans="1:9" ht="27">
      <c r="D18" s="24"/>
      <c r="E18" s="81" t="s">
        <v>502</v>
      </c>
      <c r="F18" s="329" t="s">
        <v>1829</v>
      </c>
      <c r="G18" s="383"/>
    </row>
    <row r="19" spans="1:9" ht="27">
      <c r="D19" s="24"/>
      <c r="E19" s="81" t="s">
        <v>596</v>
      </c>
      <c r="F19" s="330" t="s">
        <v>1830</v>
      </c>
      <c r="G19" s="383"/>
    </row>
    <row r="20" spans="1:9" ht="27">
      <c r="D20" s="24"/>
      <c r="E20" s="81" t="s">
        <v>595</v>
      </c>
      <c r="F20" s="329" t="s">
        <v>1831</v>
      </c>
      <c r="G20" s="383"/>
    </row>
    <row r="21" spans="1:9" ht="27">
      <c r="D21" s="24"/>
      <c r="E21" s="81" t="s">
        <v>501</v>
      </c>
      <c r="F21" s="329" t="s">
        <v>1851</v>
      </c>
      <c r="G21" s="383"/>
    </row>
    <row r="22" spans="1:9" ht="19.5" hidden="1">
      <c r="D22" s="24"/>
      <c r="E22" s="25"/>
      <c r="F22" s="445" t="s">
        <v>608</v>
      </c>
      <c r="G22" s="21"/>
    </row>
    <row r="23" spans="1:9" ht="27" hidden="1">
      <c r="D23" s="24"/>
      <c r="E23" s="81" t="s">
        <v>611</v>
      </c>
      <c r="F23" s="333"/>
      <c r="G23" s="383"/>
    </row>
    <row r="24" spans="1:9" ht="27" hidden="1">
      <c r="D24" s="24"/>
      <c r="E24" s="81" t="s">
        <v>610</v>
      </c>
      <c r="F24" s="331"/>
      <c r="G24" s="383"/>
    </row>
    <row r="25" spans="1:9" ht="27" hidden="1">
      <c r="D25" s="24"/>
      <c r="E25" s="81" t="s">
        <v>609</v>
      </c>
      <c r="F25" s="333"/>
      <c r="G25" s="383"/>
    </row>
    <row r="26" spans="1:9" ht="27" hidden="1">
      <c r="D26" s="24"/>
      <c r="E26" s="81" t="s">
        <v>501</v>
      </c>
      <c r="F26" s="333"/>
      <c r="G26" s="383"/>
    </row>
    <row r="27" spans="1:9" s="372" customFormat="1" ht="35.1" customHeight="1">
      <c r="A27" s="377"/>
      <c r="B27" s="367"/>
      <c r="C27" s="368"/>
      <c r="D27" s="378"/>
      <c r="E27" s="374"/>
      <c r="F27" s="379"/>
      <c r="G27" s="380"/>
      <c r="I27" s="373"/>
    </row>
    <row r="28" spans="1:9" ht="27">
      <c r="D28" s="24"/>
      <c r="E28" s="81" t="s">
        <v>170</v>
      </c>
      <c r="F28" s="349" t="s">
        <v>85</v>
      </c>
      <c r="G28" s="383"/>
    </row>
    <row r="29" spans="1:9" ht="27">
      <c r="C29" s="28"/>
      <c r="D29" s="29"/>
      <c r="E29" s="30" t="s">
        <v>79</v>
      </c>
      <c r="F29" s="332" t="s">
        <v>1546</v>
      </c>
      <c r="G29" s="382"/>
    </row>
    <row r="30" spans="1:9" ht="27" hidden="1">
      <c r="C30" s="28"/>
      <c r="D30" s="29"/>
      <c r="E30" s="52" t="s">
        <v>203</v>
      </c>
      <c r="F30" s="333"/>
      <c r="G30" s="382"/>
    </row>
    <row r="31" spans="1:9" ht="27">
      <c r="C31" s="28"/>
      <c r="D31" s="29"/>
      <c r="E31" s="30" t="s">
        <v>53</v>
      </c>
      <c r="F31" s="332" t="s">
        <v>1547</v>
      </c>
      <c r="G31" s="382"/>
    </row>
    <row r="32" spans="1:9" ht="27">
      <c r="C32" s="28"/>
      <c r="D32" s="29"/>
      <c r="E32" s="30" t="s">
        <v>54</v>
      </c>
      <c r="F32" s="332" t="s">
        <v>1446</v>
      </c>
      <c r="G32" s="382"/>
      <c r="H32" s="31"/>
    </row>
    <row r="33" spans="1:9" s="372" customFormat="1" ht="6">
      <c r="A33" s="377"/>
      <c r="B33" s="367"/>
      <c r="C33" s="368"/>
      <c r="D33" s="378"/>
      <c r="E33" s="374"/>
      <c r="F33" s="379"/>
      <c r="G33" s="380"/>
      <c r="I33" s="373"/>
    </row>
    <row r="34" spans="1:9" ht="27">
      <c r="A34" s="199"/>
      <c r="D34" s="26"/>
      <c r="E34" s="799" t="s">
        <v>723</v>
      </c>
      <c r="F34" s="1117" t="s">
        <v>726</v>
      </c>
      <c r="G34" s="381"/>
    </row>
    <row r="35" spans="1:9" s="372" customFormat="1" ht="6">
      <c r="A35" s="377"/>
      <c r="B35" s="367"/>
      <c r="C35" s="368"/>
      <c r="D35" s="378"/>
      <c r="E35" s="374"/>
      <c r="F35" s="379"/>
      <c r="G35" s="380"/>
      <c r="I35" s="373"/>
    </row>
    <row r="36" spans="1:9" ht="27">
      <c r="A36" s="199"/>
      <c r="D36" s="26"/>
      <c r="E36" s="81" t="s">
        <v>243</v>
      </c>
      <c r="F36" s="828" t="s">
        <v>204</v>
      </c>
      <c r="G36" s="381"/>
    </row>
    <row r="37" spans="1:9" s="372" customFormat="1" ht="6">
      <c r="A37" s="366"/>
      <c r="B37" s="367"/>
      <c r="C37" s="368"/>
      <c r="D37" s="369"/>
      <c r="E37" s="370"/>
      <c r="F37" s="371"/>
      <c r="G37" s="369"/>
      <c r="I37" s="373"/>
    </row>
    <row r="38" spans="1:9" ht="27">
      <c r="B38" s="189"/>
      <c r="D38" s="24"/>
      <c r="E38" s="81" t="s">
        <v>729</v>
      </c>
      <c r="F38" s="349" t="s">
        <v>84</v>
      </c>
      <c r="G38" s="383"/>
      <c r="I38" s="19"/>
    </row>
    <row r="39" spans="1:9" s="372" customFormat="1" ht="6">
      <c r="A39" s="377"/>
      <c r="B39" s="367"/>
      <c r="C39" s="368"/>
      <c r="D39" s="378"/>
      <c r="E39" s="374"/>
      <c r="F39" s="379"/>
      <c r="G39" s="380"/>
      <c r="I39" s="373"/>
    </row>
    <row r="40" spans="1:9" ht="27">
      <c r="A40" s="201"/>
      <c r="B40" s="92"/>
      <c r="D40" s="33"/>
      <c r="E40" s="32" t="s">
        <v>546</v>
      </c>
      <c r="F40" s="329" t="s">
        <v>1832</v>
      </c>
      <c r="G40" s="381"/>
    </row>
    <row r="41" spans="1:9" ht="27">
      <c r="A41" s="201"/>
      <c r="B41" s="92"/>
      <c r="D41" s="33"/>
      <c r="E41" s="41" t="s">
        <v>547</v>
      </c>
      <c r="F41" s="329" t="s">
        <v>1833</v>
      </c>
      <c r="G41" s="381"/>
    </row>
    <row r="42" spans="1:9" ht="19.5">
      <c r="D42" s="24"/>
      <c r="E42" s="25"/>
      <c r="F42" s="445" t="s">
        <v>578</v>
      </c>
      <c r="G42" s="21"/>
    </row>
    <row r="43" spans="1:9" ht="27">
      <c r="A43" s="201"/>
      <c r="D43" s="21"/>
      <c r="E43" s="443" t="s">
        <v>87</v>
      </c>
      <c r="F43" s="449" t="s">
        <v>1834</v>
      </c>
      <c r="G43" s="381"/>
    </row>
    <row r="44" spans="1:9" ht="27">
      <c r="A44" s="201"/>
      <c r="B44" s="92"/>
      <c r="D44" s="33"/>
      <c r="E44" s="443" t="s">
        <v>88</v>
      </c>
      <c r="F44" s="449" t="s">
        <v>1835</v>
      </c>
      <c r="G44" s="381"/>
    </row>
    <row r="45" spans="1:9" ht="27">
      <c r="A45" s="201"/>
      <c r="B45" s="92"/>
      <c r="D45" s="33"/>
      <c r="E45" s="443" t="s">
        <v>579</v>
      </c>
      <c r="F45" s="449" t="s">
        <v>1836</v>
      </c>
      <c r="G45" s="381"/>
    </row>
    <row r="46" spans="1:9" ht="27">
      <c r="D46" s="24"/>
      <c r="E46" s="444" t="s">
        <v>580</v>
      </c>
      <c r="F46" s="449" t="s">
        <v>1837</v>
      </c>
      <c r="G46" s="383"/>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48"/>
      <c r="F54" s="1148"/>
      <c r="G54" s="1148"/>
      <c r="H54" s="1148"/>
      <c r="I54" s="1148"/>
    </row>
  </sheetData>
  <sheetProtection algorithmName="SHA-512" hashValue="XuskCZPDFcqtfWRBmmoYrsL7L73HcmhQp/b1pdZm/bZlCCTMCx5V38Jjh8Kge1teBEMttjtKQljnaVNcLgzXQw==" saltValue="oE5CeqmA+hhZidfQd7aHJg==" spinCount="100000" sheet="1" objects="1" scenarios="1" formatColumns="0" formatRows="0"/>
  <dataConsolidate leftLabels="1" link="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24"/>
    <col min="2" max="2" width="65.28515625" style="1124" customWidth="1"/>
    <col min="3" max="3" width="41" style="1124" customWidth="1"/>
    <col min="4" max="16384" width="9.140625" style="1124"/>
  </cols>
  <sheetData>
    <row r="1" spans="1:2">
      <c r="A1" s="1124" t="s">
        <v>330</v>
      </c>
      <c r="B1" s="1124" t="s">
        <v>332</v>
      </c>
    </row>
    <row r="2" spans="1:2">
      <c r="A2" s="1124">
        <v>4190064</v>
      </c>
      <c r="B2" s="1124" t="s">
        <v>1405</v>
      </c>
    </row>
    <row r="3" spans="1:2">
      <c r="A3" s="1124">
        <v>4190065</v>
      </c>
      <c r="B3" s="1124" t="s">
        <v>1406</v>
      </c>
    </row>
    <row r="4" spans="1:2">
      <c r="A4" s="1124">
        <v>4190066</v>
      </c>
      <c r="B4" s="1124" t="s">
        <v>1407</v>
      </c>
    </row>
    <row r="5" spans="1:2">
      <c r="A5" s="1124">
        <v>4190067</v>
      </c>
      <c r="B5" s="1124" t="s">
        <v>1408</v>
      </c>
    </row>
    <row r="6" spans="1:2">
      <c r="A6" s="1124">
        <v>4190068</v>
      </c>
      <c r="B6" s="1124" t="s">
        <v>1409</v>
      </c>
    </row>
    <row r="7" spans="1:2">
      <c r="A7" s="1124">
        <v>4190069</v>
      </c>
      <c r="B7" s="1124" t="s">
        <v>1410</v>
      </c>
    </row>
    <row r="8" spans="1:2">
      <c r="A8" s="1124">
        <v>4190070</v>
      </c>
      <c r="B8" s="1124" t="s">
        <v>1411</v>
      </c>
    </row>
    <row r="9" spans="1:2">
      <c r="A9" s="1124">
        <v>4190071</v>
      </c>
      <c r="B9" s="1124" t="s">
        <v>1412</v>
      </c>
    </row>
    <row r="10" spans="1:2">
      <c r="A10" s="1124">
        <v>4190072</v>
      </c>
      <c r="B10" s="1124" t="s">
        <v>1413</v>
      </c>
    </row>
    <row r="11" spans="1:2">
      <c r="A11" s="1124">
        <v>4190073</v>
      </c>
      <c r="B11" s="1124" t="s">
        <v>1414</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1"/>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576</v>
      </c>
    </row>
    <row r="7" spans="1:2">
      <c r="A7" t="s">
        <v>747</v>
      </c>
      <c r="B7" t="s">
        <v>488</v>
      </c>
    </row>
    <row r="8" spans="1:2">
      <c r="A8" t="s">
        <v>748</v>
      </c>
      <c r="B8" t="s">
        <v>426</v>
      </c>
    </row>
    <row r="9" spans="1:2">
      <c r="A9" t="s">
        <v>508</v>
      </c>
      <c r="B9" t="s">
        <v>427</v>
      </c>
    </row>
    <row r="10" spans="1:2">
      <c r="A10" t="s">
        <v>418</v>
      </c>
      <c r="B10" t="s">
        <v>428</v>
      </c>
    </row>
    <row r="11" spans="1:2">
      <c r="A11" t="s">
        <v>762</v>
      </c>
      <c r="B11" t="s">
        <v>489</v>
      </c>
    </row>
    <row r="12" spans="1:2">
      <c r="A12" t="s">
        <v>763</v>
      </c>
      <c r="B12" t="s">
        <v>429</v>
      </c>
    </row>
    <row r="13" spans="1:2">
      <c r="A13" t="s">
        <v>749</v>
      </c>
      <c r="B13" t="s">
        <v>430</v>
      </c>
    </row>
    <row r="14" spans="1:2">
      <c r="A14" t="s">
        <v>750</v>
      </c>
      <c r="B14" t="s">
        <v>431</v>
      </c>
    </row>
    <row r="15" spans="1:2">
      <c r="A15" t="s">
        <v>751</v>
      </c>
      <c r="B15" t="s">
        <v>335</v>
      </c>
    </row>
    <row r="16" spans="1:2">
      <c r="A16" t="s">
        <v>752</v>
      </c>
      <c r="B16" t="s">
        <v>61</v>
      </c>
    </row>
    <row r="17" spans="1:2">
      <c r="A17" t="s">
        <v>753</v>
      </c>
      <c r="B17" t="s">
        <v>387</v>
      </c>
    </row>
    <row r="18" spans="1:2">
      <c r="A18" t="s">
        <v>754</v>
      </c>
      <c r="B18" t="s">
        <v>440</v>
      </c>
    </row>
    <row r="19" spans="1:2">
      <c r="A19" t="s">
        <v>755</v>
      </c>
      <c r="B19" t="s">
        <v>250</v>
      </c>
    </row>
    <row r="20" spans="1:2">
      <c r="A20" t="s">
        <v>756</v>
      </c>
      <c r="B20" t="s">
        <v>74</v>
      </c>
    </row>
    <row r="21" spans="1:2">
      <c r="A21" t="s">
        <v>757</v>
      </c>
      <c r="B21" t="s">
        <v>63</v>
      </c>
    </row>
    <row r="22" spans="1:2">
      <c r="A22" t="s">
        <v>758</v>
      </c>
      <c r="B22" t="s">
        <v>75</v>
      </c>
    </row>
    <row r="23" spans="1:2">
      <c r="A23" t="s">
        <v>759</v>
      </c>
      <c r="B23" t="s">
        <v>432</v>
      </c>
    </row>
    <row r="24" spans="1:2">
      <c r="A24" t="s">
        <v>760</v>
      </c>
      <c r="B24" t="s">
        <v>73</v>
      </c>
    </row>
    <row r="25" spans="1:2">
      <c r="A25" t="s">
        <v>600</v>
      </c>
      <c r="B25" t="s">
        <v>62</v>
      </c>
    </row>
    <row r="26" spans="1:2">
      <c r="A26" t="s">
        <v>601</v>
      </c>
      <c r="B26" t="s">
        <v>64</v>
      </c>
    </row>
    <row r="27" spans="1:2">
      <c r="A27" t="s">
        <v>510</v>
      </c>
      <c r="B27" t="s">
        <v>385</v>
      </c>
    </row>
    <row r="28" spans="1:2">
      <c r="A28" t="s">
        <v>420</v>
      </c>
      <c r="B28" t="s">
        <v>14</v>
      </c>
    </row>
    <row r="29" spans="1:2">
      <c r="A29" t="s">
        <v>509</v>
      </c>
      <c r="B29" t="s">
        <v>15</v>
      </c>
    </row>
    <row r="30" spans="1:2">
      <c r="A30" t="s">
        <v>419</v>
      </c>
      <c r="B30" t="s">
        <v>577</v>
      </c>
    </row>
    <row r="31" spans="1:2">
      <c r="A31" t="s">
        <v>585</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119"/>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1404</v>
      </c>
      <c r="B1" s="5" t="s">
        <v>1420</v>
      </c>
      <c r="C1" s="5" t="s">
        <v>1421</v>
      </c>
      <c r="D1" s="5" t="s">
        <v>1422</v>
      </c>
      <c r="E1" s="5" t="s">
        <v>1423</v>
      </c>
      <c r="F1" s="5" t="s">
        <v>1424</v>
      </c>
      <c r="G1" s="5" t="s">
        <v>1425</v>
      </c>
      <c r="H1" s="5" t="s">
        <v>1426</v>
      </c>
      <c r="I1" s="5" t="s">
        <v>1427</v>
      </c>
    </row>
    <row r="2" spans="1:10">
      <c r="A2" s="5">
        <v>1</v>
      </c>
      <c r="B2" s="5" t="s">
        <v>1428</v>
      </c>
      <c r="C2" s="5" t="s">
        <v>45</v>
      </c>
      <c r="D2" s="5" t="s">
        <v>1429</v>
      </c>
      <c r="E2" s="5" t="s">
        <v>1430</v>
      </c>
      <c r="F2" s="5" t="s">
        <v>1431</v>
      </c>
      <c r="G2" s="5" t="s">
        <v>1432</v>
      </c>
      <c r="J2" s="5" t="s">
        <v>1828</v>
      </c>
    </row>
    <row r="3" spans="1:10">
      <c r="A3" s="5">
        <v>2</v>
      </c>
      <c r="B3" s="5" t="s">
        <v>1428</v>
      </c>
      <c r="C3" s="5" t="s">
        <v>45</v>
      </c>
      <c r="D3" s="5" t="s">
        <v>1433</v>
      </c>
      <c r="E3" s="5" t="s">
        <v>1430</v>
      </c>
      <c r="F3" s="5" t="s">
        <v>1431</v>
      </c>
      <c r="G3" s="5" t="s">
        <v>1434</v>
      </c>
      <c r="J3" s="5" t="s">
        <v>1828</v>
      </c>
    </row>
    <row r="4" spans="1:10">
      <c r="A4" s="5">
        <v>3</v>
      </c>
      <c r="B4" s="5" t="s">
        <v>1428</v>
      </c>
      <c r="C4" s="5" t="s">
        <v>45</v>
      </c>
      <c r="D4" s="5" t="s">
        <v>1435</v>
      </c>
      <c r="E4" s="5" t="s">
        <v>1436</v>
      </c>
      <c r="F4" s="5" t="s">
        <v>1437</v>
      </c>
      <c r="G4" s="5" t="s">
        <v>1438</v>
      </c>
      <c r="J4" s="5" t="s">
        <v>1828</v>
      </c>
    </row>
    <row r="5" spans="1:10">
      <c r="A5" s="5">
        <v>4</v>
      </c>
      <c r="B5" s="5" t="s">
        <v>1428</v>
      </c>
      <c r="C5" s="5" t="s">
        <v>45</v>
      </c>
      <c r="D5" s="5" t="s">
        <v>1439</v>
      </c>
      <c r="E5" s="5" t="s">
        <v>1440</v>
      </c>
      <c r="F5" s="5" t="s">
        <v>1441</v>
      </c>
      <c r="G5" s="5" t="s">
        <v>1442</v>
      </c>
      <c r="J5" s="5" t="s">
        <v>1828</v>
      </c>
    </row>
    <row r="6" spans="1:10">
      <c r="A6" s="5">
        <v>5</v>
      </c>
      <c r="B6" s="5" t="s">
        <v>1428</v>
      </c>
      <c r="C6" s="5" t="s">
        <v>45</v>
      </c>
      <c r="D6" s="5" t="s">
        <v>1443</v>
      </c>
      <c r="E6" s="5" t="s">
        <v>1444</v>
      </c>
      <c r="F6" s="5" t="s">
        <v>1445</v>
      </c>
      <c r="G6" s="5" t="s">
        <v>1446</v>
      </c>
      <c r="J6" s="5" t="s">
        <v>1828</v>
      </c>
    </row>
    <row r="7" spans="1:10">
      <c r="A7" s="5">
        <v>6</v>
      </c>
      <c r="B7" s="5" t="s">
        <v>1428</v>
      </c>
      <c r="C7" s="5" t="s">
        <v>45</v>
      </c>
      <c r="D7" s="5" t="s">
        <v>1447</v>
      </c>
      <c r="E7" s="5" t="s">
        <v>1448</v>
      </c>
      <c r="F7" s="5" t="s">
        <v>1449</v>
      </c>
      <c r="G7" s="5" t="s">
        <v>1450</v>
      </c>
      <c r="J7" s="5" t="s">
        <v>1828</v>
      </c>
    </row>
    <row r="8" spans="1:10">
      <c r="A8" s="5">
        <v>7</v>
      </c>
      <c r="B8" s="5" t="s">
        <v>1428</v>
      </c>
      <c r="C8" s="5" t="s">
        <v>45</v>
      </c>
      <c r="D8" s="5" t="s">
        <v>1451</v>
      </c>
      <c r="E8" s="5" t="s">
        <v>1452</v>
      </c>
      <c r="F8" s="5" t="s">
        <v>1453</v>
      </c>
      <c r="G8" s="5" t="s">
        <v>1446</v>
      </c>
      <c r="H8" s="5" t="s">
        <v>1454</v>
      </c>
      <c r="J8" s="5" t="s">
        <v>1828</v>
      </c>
    </row>
    <row r="9" spans="1:10">
      <c r="A9" s="5">
        <v>8</v>
      </c>
      <c r="B9" s="5" t="s">
        <v>1428</v>
      </c>
      <c r="C9" s="5" t="s">
        <v>45</v>
      </c>
      <c r="D9" s="5" t="s">
        <v>1455</v>
      </c>
      <c r="E9" s="5" t="s">
        <v>1456</v>
      </c>
      <c r="F9" s="5" t="s">
        <v>1457</v>
      </c>
      <c r="G9" s="5" t="s">
        <v>1458</v>
      </c>
      <c r="H9" s="5" t="s">
        <v>1459</v>
      </c>
      <c r="J9" s="5" t="s">
        <v>1828</v>
      </c>
    </row>
    <row r="10" spans="1:10">
      <c r="A10" s="5">
        <v>9</v>
      </c>
      <c r="B10" s="5" t="s">
        <v>1428</v>
      </c>
      <c r="C10" s="5" t="s">
        <v>45</v>
      </c>
      <c r="D10" s="5" t="s">
        <v>1460</v>
      </c>
      <c r="E10" s="5" t="s">
        <v>1461</v>
      </c>
      <c r="F10" s="5" t="s">
        <v>1462</v>
      </c>
      <c r="G10" s="5" t="s">
        <v>1463</v>
      </c>
      <c r="J10" s="5" t="s">
        <v>1828</v>
      </c>
    </row>
    <row r="11" spans="1:10">
      <c r="A11" s="5">
        <v>10</v>
      </c>
      <c r="B11" s="5" t="s">
        <v>1428</v>
      </c>
      <c r="C11" s="5" t="s">
        <v>45</v>
      </c>
      <c r="D11" s="5" t="s">
        <v>1464</v>
      </c>
      <c r="E11" s="5" t="s">
        <v>1465</v>
      </c>
      <c r="F11" s="5" t="s">
        <v>1466</v>
      </c>
      <c r="G11" s="5" t="s">
        <v>1467</v>
      </c>
      <c r="J11" s="5" t="s">
        <v>1828</v>
      </c>
    </row>
    <row r="12" spans="1:10">
      <c r="A12" s="5">
        <v>11</v>
      </c>
      <c r="B12" s="5" t="s">
        <v>1428</v>
      </c>
      <c r="C12" s="5" t="s">
        <v>45</v>
      </c>
      <c r="D12" s="5" t="s">
        <v>1468</v>
      </c>
      <c r="E12" s="5" t="s">
        <v>1469</v>
      </c>
      <c r="F12" s="5" t="s">
        <v>1470</v>
      </c>
      <c r="G12" s="5" t="s">
        <v>1471</v>
      </c>
      <c r="J12" s="5" t="s">
        <v>1828</v>
      </c>
    </row>
    <row r="13" spans="1:10">
      <c r="A13" s="5">
        <v>12</v>
      </c>
      <c r="B13" s="5" t="s">
        <v>1428</v>
      </c>
      <c r="C13" s="5" t="s">
        <v>45</v>
      </c>
      <c r="D13" s="5" t="s">
        <v>1472</v>
      </c>
      <c r="E13" s="5" t="s">
        <v>1473</v>
      </c>
      <c r="F13" s="5" t="s">
        <v>1474</v>
      </c>
      <c r="G13" s="5" t="s">
        <v>1475</v>
      </c>
      <c r="J13" s="5" t="s">
        <v>1828</v>
      </c>
    </row>
    <row r="14" spans="1:10">
      <c r="A14" s="5">
        <v>13</v>
      </c>
      <c r="B14" s="5" t="s">
        <v>1428</v>
      </c>
      <c r="C14" s="5" t="s">
        <v>45</v>
      </c>
      <c r="D14" s="5" t="s">
        <v>1476</v>
      </c>
      <c r="E14" s="5" t="s">
        <v>1477</v>
      </c>
      <c r="F14" s="5" t="s">
        <v>1478</v>
      </c>
      <c r="G14" s="5" t="s">
        <v>1479</v>
      </c>
      <c r="J14" s="5" t="s">
        <v>1828</v>
      </c>
    </row>
    <row r="15" spans="1:10">
      <c r="A15" s="5">
        <v>14</v>
      </c>
      <c r="B15" s="5" t="s">
        <v>1428</v>
      </c>
      <c r="C15" s="5" t="s">
        <v>45</v>
      </c>
      <c r="D15" s="5" t="s">
        <v>1480</v>
      </c>
      <c r="E15" s="5" t="s">
        <v>1481</v>
      </c>
      <c r="F15" s="5" t="s">
        <v>1482</v>
      </c>
      <c r="G15" s="5" t="s">
        <v>1446</v>
      </c>
      <c r="J15" s="5" t="s">
        <v>1828</v>
      </c>
    </row>
    <row r="16" spans="1:10">
      <c r="A16" s="5">
        <v>15</v>
      </c>
      <c r="B16" s="5" t="s">
        <v>1428</v>
      </c>
      <c r="C16" s="5" t="s">
        <v>45</v>
      </c>
      <c r="D16" s="5" t="s">
        <v>1483</v>
      </c>
      <c r="E16" s="5" t="s">
        <v>1484</v>
      </c>
      <c r="F16" s="5" t="s">
        <v>1485</v>
      </c>
      <c r="G16" s="5" t="s">
        <v>1486</v>
      </c>
      <c r="J16" s="5" t="s">
        <v>1828</v>
      </c>
    </row>
    <row r="17" spans="1:10">
      <c r="A17" s="5">
        <v>16</v>
      </c>
      <c r="B17" s="5" t="s">
        <v>1428</v>
      </c>
      <c r="C17" s="5" t="s">
        <v>45</v>
      </c>
      <c r="D17" s="5" t="s">
        <v>1487</v>
      </c>
      <c r="E17" s="5" t="s">
        <v>1488</v>
      </c>
      <c r="F17" s="5" t="s">
        <v>1489</v>
      </c>
      <c r="G17" s="5" t="s">
        <v>1490</v>
      </c>
      <c r="J17" s="5" t="s">
        <v>1828</v>
      </c>
    </row>
    <row r="18" spans="1:10">
      <c r="A18" s="5">
        <v>17</v>
      </c>
      <c r="B18" s="5" t="s">
        <v>1428</v>
      </c>
      <c r="C18" s="5" t="s">
        <v>45</v>
      </c>
      <c r="D18" s="5" t="s">
        <v>1491</v>
      </c>
      <c r="E18" s="5" t="s">
        <v>1492</v>
      </c>
      <c r="F18" s="5" t="s">
        <v>1493</v>
      </c>
      <c r="G18" s="5" t="s">
        <v>1494</v>
      </c>
      <c r="J18" s="5" t="s">
        <v>1828</v>
      </c>
    </row>
    <row r="19" spans="1:10">
      <c r="A19" s="5">
        <v>18</v>
      </c>
      <c r="B19" s="5" t="s">
        <v>1428</v>
      </c>
      <c r="C19" s="5" t="s">
        <v>45</v>
      </c>
      <c r="D19" s="5" t="s">
        <v>1495</v>
      </c>
      <c r="E19" s="5" t="s">
        <v>1496</v>
      </c>
      <c r="F19" s="5" t="s">
        <v>1497</v>
      </c>
      <c r="G19" s="5" t="s">
        <v>1498</v>
      </c>
      <c r="J19" s="5" t="s">
        <v>1828</v>
      </c>
    </row>
    <row r="20" spans="1:10">
      <c r="A20" s="5">
        <v>19</v>
      </c>
      <c r="B20" s="5" t="s">
        <v>1428</v>
      </c>
      <c r="C20" s="5" t="s">
        <v>45</v>
      </c>
      <c r="D20" s="5" t="s">
        <v>1499</v>
      </c>
      <c r="E20" s="5" t="s">
        <v>1500</v>
      </c>
      <c r="F20" s="5" t="s">
        <v>1501</v>
      </c>
      <c r="G20" s="5" t="s">
        <v>1475</v>
      </c>
      <c r="J20" s="5" t="s">
        <v>1828</v>
      </c>
    </row>
    <row r="21" spans="1:10">
      <c r="A21" s="5">
        <v>20</v>
      </c>
      <c r="B21" s="5" t="s">
        <v>1428</v>
      </c>
      <c r="C21" s="5" t="s">
        <v>45</v>
      </c>
      <c r="D21" s="5" t="s">
        <v>1502</v>
      </c>
      <c r="E21" s="5" t="s">
        <v>1503</v>
      </c>
      <c r="F21" s="5" t="s">
        <v>1504</v>
      </c>
      <c r="G21" s="5" t="s">
        <v>1442</v>
      </c>
      <c r="J21" s="5" t="s">
        <v>1828</v>
      </c>
    </row>
    <row r="22" spans="1:10">
      <c r="A22" s="5">
        <v>21</v>
      </c>
      <c r="B22" s="5" t="s">
        <v>1428</v>
      </c>
      <c r="C22" s="5" t="s">
        <v>45</v>
      </c>
      <c r="D22" s="5" t="s">
        <v>1505</v>
      </c>
      <c r="E22" s="5" t="s">
        <v>1506</v>
      </c>
      <c r="F22" s="5" t="s">
        <v>1507</v>
      </c>
      <c r="G22" s="5" t="s">
        <v>1508</v>
      </c>
      <c r="J22" s="5" t="s">
        <v>1828</v>
      </c>
    </row>
    <row r="23" spans="1:10">
      <c r="A23" s="5">
        <v>22</v>
      </c>
      <c r="B23" s="5" t="s">
        <v>1428</v>
      </c>
      <c r="C23" s="5" t="s">
        <v>45</v>
      </c>
      <c r="D23" s="5" t="s">
        <v>1509</v>
      </c>
      <c r="E23" s="5" t="s">
        <v>1510</v>
      </c>
      <c r="F23" s="5" t="s">
        <v>1511</v>
      </c>
      <c r="G23" s="5" t="s">
        <v>1512</v>
      </c>
      <c r="J23" s="5" t="s">
        <v>1828</v>
      </c>
    </row>
    <row r="24" spans="1:10">
      <c r="A24" s="5">
        <v>23</v>
      </c>
      <c r="B24" s="5" t="s">
        <v>1428</v>
      </c>
      <c r="C24" s="5" t="s">
        <v>45</v>
      </c>
      <c r="D24" s="5" t="s">
        <v>1513</v>
      </c>
      <c r="E24" s="5" t="s">
        <v>1514</v>
      </c>
      <c r="F24" s="5" t="s">
        <v>1515</v>
      </c>
      <c r="G24" s="5" t="s">
        <v>1490</v>
      </c>
      <c r="J24" s="5" t="s">
        <v>1828</v>
      </c>
    </row>
    <row r="25" spans="1:10">
      <c r="A25" s="5">
        <v>24</v>
      </c>
      <c r="B25" s="5" t="s">
        <v>1428</v>
      </c>
      <c r="C25" s="5" t="s">
        <v>45</v>
      </c>
      <c r="D25" s="5" t="s">
        <v>1516</v>
      </c>
      <c r="E25" s="5" t="s">
        <v>1517</v>
      </c>
      <c r="F25" s="5" t="s">
        <v>1518</v>
      </c>
      <c r="G25" s="5" t="s">
        <v>1490</v>
      </c>
      <c r="J25" s="5" t="s">
        <v>1828</v>
      </c>
    </row>
    <row r="26" spans="1:10">
      <c r="A26" s="5">
        <v>25</v>
      </c>
      <c r="B26" s="5" t="s">
        <v>1428</v>
      </c>
      <c r="C26" s="5" t="s">
        <v>45</v>
      </c>
      <c r="D26" s="5" t="s">
        <v>1519</v>
      </c>
      <c r="E26" s="5" t="s">
        <v>1520</v>
      </c>
      <c r="F26" s="5" t="s">
        <v>1521</v>
      </c>
      <c r="G26" s="5" t="s">
        <v>1490</v>
      </c>
      <c r="J26" s="5" t="s">
        <v>1828</v>
      </c>
    </row>
    <row r="27" spans="1:10">
      <c r="A27" s="5">
        <v>26</v>
      </c>
      <c r="B27" s="5" t="s">
        <v>1428</v>
      </c>
      <c r="C27" s="5" t="s">
        <v>45</v>
      </c>
      <c r="D27" s="5" t="s">
        <v>1522</v>
      </c>
      <c r="E27" s="5" t="s">
        <v>1523</v>
      </c>
      <c r="F27" s="5" t="s">
        <v>1524</v>
      </c>
      <c r="G27" s="5" t="s">
        <v>1525</v>
      </c>
      <c r="J27" s="5" t="s">
        <v>1828</v>
      </c>
    </row>
    <row r="28" spans="1:10">
      <c r="A28" s="5">
        <v>27</v>
      </c>
      <c r="B28" s="5" t="s">
        <v>1428</v>
      </c>
      <c r="C28" s="5" t="s">
        <v>45</v>
      </c>
      <c r="D28" s="5" t="s">
        <v>1526</v>
      </c>
      <c r="E28" s="5" t="s">
        <v>1527</v>
      </c>
      <c r="F28" s="5" t="s">
        <v>1528</v>
      </c>
      <c r="G28" s="5" t="s">
        <v>1490</v>
      </c>
      <c r="J28" s="5" t="s">
        <v>1828</v>
      </c>
    </row>
    <row r="29" spans="1:10">
      <c r="A29" s="5">
        <v>28</v>
      </c>
      <c r="B29" s="5" t="s">
        <v>1428</v>
      </c>
      <c r="C29" s="5" t="s">
        <v>45</v>
      </c>
      <c r="D29" s="5" t="s">
        <v>1529</v>
      </c>
      <c r="E29" s="5" t="s">
        <v>1530</v>
      </c>
      <c r="F29" s="5" t="s">
        <v>1531</v>
      </c>
      <c r="G29" s="5" t="s">
        <v>1532</v>
      </c>
      <c r="J29" s="5" t="s">
        <v>1828</v>
      </c>
    </row>
    <row r="30" spans="1:10">
      <c r="A30" s="5">
        <v>29</v>
      </c>
      <c r="B30" s="5" t="s">
        <v>1428</v>
      </c>
      <c r="C30" s="5" t="s">
        <v>45</v>
      </c>
      <c r="D30" s="5" t="s">
        <v>1533</v>
      </c>
      <c r="E30" s="5" t="s">
        <v>1534</v>
      </c>
      <c r="F30" s="5" t="s">
        <v>1535</v>
      </c>
      <c r="G30" s="5" t="s">
        <v>1467</v>
      </c>
      <c r="J30" s="5" t="s">
        <v>1828</v>
      </c>
    </row>
    <row r="31" spans="1:10">
      <c r="A31" s="5">
        <v>30</v>
      </c>
      <c r="B31" s="5" t="s">
        <v>1428</v>
      </c>
      <c r="C31" s="5" t="s">
        <v>45</v>
      </c>
      <c r="D31" s="5" t="s">
        <v>1536</v>
      </c>
      <c r="E31" s="5" t="s">
        <v>1537</v>
      </c>
      <c r="F31" s="5" t="s">
        <v>1538</v>
      </c>
      <c r="G31" s="5" t="s">
        <v>1539</v>
      </c>
      <c r="H31" s="5" t="s">
        <v>1540</v>
      </c>
      <c r="J31" s="5" t="s">
        <v>1828</v>
      </c>
    </row>
    <row r="32" spans="1:10">
      <c r="A32" s="5">
        <v>31</v>
      </c>
      <c r="B32" s="5" t="s">
        <v>1428</v>
      </c>
      <c r="C32" s="5" t="s">
        <v>45</v>
      </c>
      <c r="D32" s="5" t="s">
        <v>1541</v>
      </c>
      <c r="E32" s="5" t="s">
        <v>1542</v>
      </c>
      <c r="F32" s="5" t="s">
        <v>1543</v>
      </c>
      <c r="G32" s="5" t="s">
        <v>1544</v>
      </c>
      <c r="J32" s="5" t="s">
        <v>1828</v>
      </c>
    </row>
    <row r="33" spans="1:10">
      <c r="A33" s="5">
        <v>32</v>
      </c>
      <c r="B33" s="5" t="s">
        <v>1428</v>
      </c>
      <c r="C33" s="5" t="s">
        <v>45</v>
      </c>
      <c r="D33" s="5" t="s">
        <v>1545</v>
      </c>
      <c r="E33" s="5" t="s">
        <v>1546</v>
      </c>
      <c r="F33" s="5" t="s">
        <v>1547</v>
      </c>
      <c r="G33" s="5" t="s">
        <v>1446</v>
      </c>
      <c r="J33" s="5" t="s">
        <v>1828</v>
      </c>
    </row>
    <row r="34" spans="1:10">
      <c r="A34" s="5">
        <v>33</v>
      </c>
      <c r="B34" s="5" t="s">
        <v>1428</v>
      </c>
      <c r="C34" s="5" t="s">
        <v>45</v>
      </c>
      <c r="D34" s="5" t="s">
        <v>1548</v>
      </c>
      <c r="E34" s="5" t="s">
        <v>1549</v>
      </c>
      <c r="F34" s="5" t="s">
        <v>1550</v>
      </c>
      <c r="G34" s="5" t="s">
        <v>1551</v>
      </c>
      <c r="J34" s="5" t="s">
        <v>1828</v>
      </c>
    </row>
    <row r="35" spans="1:10">
      <c r="A35" s="5">
        <v>34</v>
      </c>
      <c r="B35" s="5" t="s">
        <v>1428</v>
      </c>
      <c r="C35" s="5" t="s">
        <v>45</v>
      </c>
      <c r="D35" s="5" t="s">
        <v>1552</v>
      </c>
      <c r="E35" s="5" t="s">
        <v>1553</v>
      </c>
      <c r="F35" s="5" t="s">
        <v>1554</v>
      </c>
      <c r="G35" s="5" t="s">
        <v>1544</v>
      </c>
      <c r="J35" s="5" t="s">
        <v>1828</v>
      </c>
    </row>
    <row r="36" spans="1:10">
      <c r="A36" s="5">
        <v>35</v>
      </c>
      <c r="B36" s="5" t="s">
        <v>1428</v>
      </c>
      <c r="C36" s="5" t="s">
        <v>45</v>
      </c>
      <c r="D36" s="5" t="s">
        <v>1555</v>
      </c>
      <c r="E36" s="5" t="s">
        <v>1556</v>
      </c>
      <c r="F36" s="5" t="s">
        <v>1557</v>
      </c>
      <c r="G36" s="5" t="s">
        <v>1558</v>
      </c>
      <c r="J36" s="5" t="s">
        <v>1828</v>
      </c>
    </row>
    <row r="37" spans="1:10">
      <c r="A37" s="5">
        <v>36</v>
      </c>
      <c r="B37" s="5" t="s">
        <v>1428</v>
      </c>
      <c r="C37" s="5" t="s">
        <v>45</v>
      </c>
      <c r="D37" s="5" t="s">
        <v>1559</v>
      </c>
      <c r="E37" s="5" t="s">
        <v>1560</v>
      </c>
      <c r="F37" s="5" t="s">
        <v>1561</v>
      </c>
      <c r="G37" s="5" t="s">
        <v>1494</v>
      </c>
      <c r="J37" s="5" t="s">
        <v>1828</v>
      </c>
    </row>
    <row r="38" spans="1:10">
      <c r="A38" s="5">
        <v>37</v>
      </c>
      <c r="B38" s="5" t="s">
        <v>1428</v>
      </c>
      <c r="C38" s="5" t="s">
        <v>45</v>
      </c>
      <c r="D38" s="5" t="s">
        <v>1562</v>
      </c>
      <c r="E38" s="5" t="s">
        <v>1563</v>
      </c>
      <c r="F38" s="5" t="s">
        <v>1564</v>
      </c>
      <c r="G38" s="5" t="s">
        <v>1558</v>
      </c>
      <c r="J38" s="5" t="s">
        <v>1828</v>
      </c>
    </row>
    <row r="39" spans="1:10">
      <c r="A39" s="5">
        <v>38</v>
      </c>
      <c r="B39" s="5" t="s">
        <v>1428</v>
      </c>
      <c r="C39" s="5" t="s">
        <v>45</v>
      </c>
      <c r="D39" s="5" t="s">
        <v>1565</v>
      </c>
      <c r="E39" s="5" t="s">
        <v>1566</v>
      </c>
      <c r="F39" s="5" t="s">
        <v>1567</v>
      </c>
      <c r="G39" s="5" t="s">
        <v>1568</v>
      </c>
      <c r="J39" s="5" t="s">
        <v>1828</v>
      </c>
    </row>
    <row r="40" spans="1:10">
      <c r="A40" s="5">
        <v>39</v>
      </c>
      <c r="B40" s="5" t="s">
        <v>1428</v>
      </c>
      <c r="C40" s="5" t="s">
        <v>45</v>
      </c>
      <c r="D40" s="5" t="s">
        <v>1569</v>
      </c>
      <c r="E40" s="5" t="s">
        <v>1570</v>
      </c>
      <c r="F40" s="5" t="s">
        <v>1571</v>
      </c>
      <c r="G40" s="5" t="s">
        <v>1494</v>
      </c>
      <c r="J40" s="5" t="s">
        <v>1828</v>
      </c>
    </row>
    <row r="41" spans="1:10">
      <c r="A41" s="5">
        <v>40</v>
      </c>
      <c r="B41" s="5" t="s">
        <v>1428</v>
      </c>
      <c r="C41" s="5" t="s">
        <v>45</v>
      </c>
      <c r="D41" s="5" t="s">
        <v>1572</v>
      </c>
      <c r="E41" s="5" t="s">
        <v>1573</v>
      </c>
      <c r="F41" s="5" t="s">
        <v>1574</v>
      </c>
      <c r="G41" s="5" t="s">
        <v>1575</v>
      </c>
      <c r="J41" s="5" t="s">
        <v>1828</v>
      </c>
    </row>
    <row r="42" spans="1:10">
      <c r="A42" s="5">
        <v>41</v>
      </c>
      <c r="B42" s="5" t="s">
        <v>1428</v>
      </c>
      <c r="C42" s="5" t="s">
        <v>45</v>
      </c>
      <c r="D42" s="5" t="s">
        <v>1576</v>
      </c>
      <c r="E42" s="5" t="s">
        <v>1577</v>
      </c>
      <c r="F42" s="5" t="s">
        <v>1578</v>
      </c>
      <c r="G42" s="5" t="s">
        <v>1579</v>
      </c>
      <c r="J42" s="5" t="s">
        <v>1828</v>
      </c>
    </row>
    <row r="43" spans="1:10">
      <c r="A43" s="5">
        <v>42</v>
      </c>
      <c r="B43" s="5" t="s">
        <v>1428</v>
      </c>
      <c r="C43" s="5" t="s">
        <v>45</v>
      </c>
      <c r="D43" s="5" t="s">
        <v>1580</v>
      </c>
      <c r="E43" s="5" t="s">
        <v>1581</v>
      </c>
      <c r="F43" s="5" t="s">
        <v>1582</v>
      </c>
      <c r="G43" s="5" t="s">
        <v>1551</v>
      </c>
      <c r="J43" s="5" t="s">
        <v>1828</v>
      </c>
    </row>
    <row r="44" spans="1:10">
      <c r="A44" s="5">
        <v>43</v>
      </c>
      <c r="B44" s="5" t="s">
        <v>1428</v>
      </c>
      <c r="C44" s="5" t="s">
        <v>45</v>
      </c>
      <c r="D44" s="5" t="s">
        <v>1583</v>
      </c>
      <c r="E44" s="5" t="s">
        <v>1584</v>
      </c>
      <c r="F44" s="5" t="s">
        <v>1585</v>
      </c>
      <c r="G44" s="5" t="s">
        <v>1551</v>
      </c>
      <c r="J44" s="5" t="s">
        <v>1828</v>
      </c>
    </row>
    <row r="45" spans="1:10">
      <c r="A45" s="5">
        <v>44</v>
      </c>
      <c r="B45" s="5" t="s">
        <v>1428</v>
      </c>
      <c r="C45" s="5" t="s">
        <v>45</v>
      </c>
      <c r="D45" s="5" t="s">
        <v>1586</v>
      </c>
      <c r="E45" s="5" t="s">
        <v>1587</v>
      </c>
      <c r="F45" s="5" t="s">
        <v>1588</v>
      </c>
      <c r="G45" s="5" t="s">
        <v>1512</v>
      </c>
      <c r="H45" s="5" t="s">
        <v>1589</v>
      </c>
      <c r="J45" s="5" t="s">
        <v>1828</v>
      </c>
    </row>
    <row r="46" spans="1:10">
      <c r="A46" s="5">
        <v>45</v>
      </c>
      <c r="B46" s="5" t="s">
        <v>1428</v>
      </c>
      <c r="C46" s="5" t="s">
        <v>45</v>
      </c>
      <c r="D46" s="5" t="s">
        <v>1590</v>
      </c>
      <c r="E46" s="5" t="s">
        <v>1591</v>
      </c>
      <c r="F46" s="5" t="s">
        <v>1592</v>
      </c>
      <c r="G46" s="5" t="s">
        <v>1593</v>
      </c>
      <c r="J46" s="5" t="s">
        <v>1828</v>
      </c>
    </row>
    <row r="47" spans="1:10">
      <c r="A47" s="5">
        <v>46</v>
      </c>
      <c r="B47" s="5" t="s">
        <v>1428</v>
      </c>
      <c r="C47" s="5" t="s">
        <v>45</v>
      </c>
      <c r="D47" s="5" t="s">
        <v>1594</v>
      </c>
      <c r="E47" s="5" t="s">
        <v>1595</v>
      </c>
      <c r="F47" s="5" t="s">
        <v>1596</v>
      </c>
      <c r="G47" s="5" t="s">
        <v>1597</v>
      </c>
      <c r="J47" s="5" t="s">
        <v>1828</v>
      </c>
    </row>
    <row r="48" spans="1:10">
      <c r="A48" s="5">
        <v>47</v>
      </c>
      <c r="B48" s="5" t="s">
        <v>1428</v>
      </c>
      <c r="C48" s="5" t="s">
        <v>45</v>
      </c>
      <c r="D48" s="5" t="s">
        <v>1598</v>
      </c>
      <c r="E48" s="5" t="s">
        <v>1599</v>
      </c>
      <c r="F48" s="5" t="s">
        <v>1600</v>
      </c>
      <c r="G48" s="5" t="s">
        <v>1601</v>
      </c>
      <c r="J48" s="5" t="s">
        <v>1828</v>
      </c>
    </row>
    <row r="49" spans="1:10">
      <c r="A49" s="5">
        <v>48</v>
      </c>
      <c r="B49" s="5" t="s">
        <v>1428</v>
      </c>
      <c r="C49" s="5" t="s">
        <v>45</v>
      </c>
      <c r="D49" s="5" t="s">
        <v>1602</v>
      </c>
      <c r="E49" s="5" t="s">
        <v>1603</v>
      </c>
      <c r="F49" s="5" t="s">
        <v>1449</v>
      </c>
      <c r="G49" s="5" t="s">
        <v>1604</v>
      </c>
      <c r="J49" s="5" t="s">
        <v>1828</v>
      </c>
    </row>
    <row r="50" spans="1:10">
      <c r="A50" s="5">
        <v>49</v>
      </c>
      <c r="B50" s="5" t="s">
        <v>1428</v>
      </c>
      <c r="C50" s="5" t="s">
        <v>45</v>
      </c>
      <c r="D50" s="5" t="s">
        <v>1605</v>
      </c>
      <c r="E50" s="5" t="s">
        <v>1606</v>
      </c>
      <c r="F50" s="5" t="s">
        <v>1607</v>
      </c>
      <c r="G50" s="5" t="s">
        <v>1446</v>
      </c>
      <c r="J50" s="5" t="s">
        <v>1828</v>
      </c>
    </row>
    <row r="51" spans="1:10">
      <c r="A51" s="5">
        <v>50</v>
      </c>
      <c r="B51" s="5" t="s">
        <v>1428</v>
      </c>
      <c r="C51" s="5" t="s">
        <v>45</v>
      </c>
      <c r="D51" s="5" t="s">
        <v>1608</v>
      </c>
      <c r="E51" s="5" t="s">
        <v>1609</v>
      </c>
      <c r="F51" s="5" t="s">
        <v>1610</v>
      </c>
      <c r="G51" s="5" t="s">
        <v>1446</v>
      </c>
      <c r="J51" s="5" t="s">
        <v>1828</v>
      </c>
    </row>
    <row r="52" spans="1:10">
      <c r="A52" s="5">
        <v>51</v>
      </c>
      <c r="B52" s="5" t="s">
        <v>1428</v>
      </c>
      <c r="C52" s="5" t="s">
        <v>45</v>
      </c>
      <c r="D52" s="5" t="s">
        <v>1611</v>
      </c>
      <c r="E52" s="5" t="s">
        <v>1612</v>
      </c>
      <c r="F52" s="5" t="s">
        <v>1613</v>
      </c>
      <c r="G52" s="5" t="s">
        <v>1614</v>
      </c>
      <c r="J52" s="5" t="s">
        <v>1828</v>
      </c>
    </row>
    <row r="53" spans="1:10">
      <c r="A53" s="5">
        <v>52</v>
      </c>
      <c r="B53" s="5" t="s">
        <v>1428</v>
      </c>
      <c r="C53" s="5" t="s">
        <v>45</v>
      </c>
      <c r="D53" s="5" t="s">
        <v>1615</v>
      </c>
      <c r="E53" s="5" t="s">
        <v>1616</v>
      </c>
      <c r="F53" s="5" t="s">
        <v>1617</v>
      </c>
      <c r="G53" s="5" t="s">
        <v>1618</v>
      </c>
      <c r="J53" s="5" t="s">
        <v>1828</v>
      </c>
    </row>
    <row r="54" spans="1:10">
      <c r="A54" s="5">
        <v>53</v>
      </c>
      <c r="B54" s="5" t="s">
        <v>1428</v>
      </c>
      <c r="C54" s="5" t="s">
        <v>45</v>
      </c>
      <c r="D54" s="5" t="s">
        <v>1619</v>
      </c>
      <c r="E54" s="5" t="s">
        <v>1620</v>
      </c>
      <c r="F54" s="5" t="s">
        <v>1621</v>
      </c>
      <c r="G54" s="5" t="s">
        <v>1622</v>
      </c>
      <c r="J54" s="5" t="s">
        <v>1828</v>
      </c>
    </row>
    <row r="55" spans="1:10">
      <c r="A55" s="5">
        <v>54</v>
      </c>
      <c r="B55" s="5" t="s">
        <v>1428</v>
      </c>
      <c r="C55" s="5" t="s">
        <v>45</v>
      </c>
      <c r="D55" s="5" t="s">
        <v>1623</v>
      </c>
      <c r="E55" s="5" t="s">
        <v>1624</v>
      </c>
      <c r="F55" s="5" t="s">
        <v>1625</v>
      </c>
      <c r="G55" s="5" t="s">
        <v>1446</v>
      </c>
      <c r="J55" s="5" t="s">
        <v>1828</v>
      </c>
    </row>
    <row r="56" spans="1:10">
      <c r="A56" s="5">
        <v>55</v>
      </c>
      <c r="B56" s="5" t="s">
        <v>1428</v>
      </c>
      <c r="C56" s="5" t="s">
        <v>45</v>
      </c>
      <c r="D56" s="5" t="s">
        <v>1626</v>
      </c>
      <c r="E56" s="5" t="s">
        <v>1627</v>
      </c>
      <c r="F56" s="5" t="s">
        <v>1628</v>
      </c>
      <c r="G56" s="5" t="s">
        <v>1512</v>
      </c>
      <c r="J56" s="5" t="s">
        <v>1828</v>
      </c>
    </row>
    <row r="57" spans="1:10">
      <c r="A57" s="5">
        <v>56</v>
      </c>
      <c r="B57" s="5" t="s">
        <v>1428</v>
      </c>
      <c r="C57" s="5" t="s">
        <v>45</v>
      </c>
      <c r="D57" s="5" t="s">
        <v>1629</v>
      </c>
      <c r="E57" s="5" t="s">
        <v>1630</v>
      </c>
      <c r="F57" s="5" t="s">
        <v>1631</v>
      </c>
      <c r="G57" s="5" t="s">
        <v>1442</v>
      </c>
      <c r="J57" s="5" t="s">
        <v>1828</v>
      </c>
    </row>
    <row r="58" spans="1:10">
      <c r="A58" s="5">
        <v>57</v>
      </c>
      <c r="B58" s="5" t="s">
        <v>1428</v>
      </c>
      <c r="C58" s="5" t="s">
        <v>45</v>
      </c>
      <c r="D58" s="5" t="s">
        <v>1632</v>
      </c>
      <c r="E58" s="5" t="s">
        <v>1633</v>
      </c>
      <c r="F58" s="5" t="s">
        <v>1634</v>
      </c>
      <c r="G58" s="5" t="s">
        <v>1525</v>
      </c>
      <c r="H58" s="5" t="s">
        <v>1635</v>
      </c>
      <c r="J58" s="5" t="s">
        <v>1828</v>
      </c>
    </row>
    <row r="59" spans="1:10">
      <c r="A59" s="5">
        <v>58</v>
      </c>
      <c r="B59" s="5" t="s">
        <v>1428</v>
      </c>
      <c r="C59" s="5" t="s">
        <v>45</v>
      </c>
      <c r="D59" s="5" t="s">
        <v>1636</v>
      </c>
      <c r="E59" s="5" t="s">
        <v>1637</v>
      </c>
      <c r="F59" s="5" t="s">
        <v>1638</v>
      </c>
      <c r="G59" s="5" t="s">
        <v>1508</v>
      </c>
      <c r="J59" s="5" t="s">
        <v>1828</v>
      </c>
    </row>
    <row r="60" spans="1:10">
      <c r="A60" s="5">
        <v>59</v>
      </c>
      <c r="B60" s="5" t="s">
        <v>1428</v>
      </c>
      <c r="C60" s="5" t="s">
        <v>45</v>
      </c>
      <c r="D60" s="5" t="s">
        <v>1639</v>
      </c>
      <c r="E60" s="5" t="s">
        <v>1640</v>
      </c>
      <c r="F60" s="5" t="s">
        <v>1641</v>
      </c>
      <c r="G60" s="5" t="s">
        <v>1494</v>
      </c>
      <c r="J60" s="5" t="s">
        <v>1828</v>
      </c>
    </row>
    <row r="61" spans="1:10">
      <c r="A61" s="5">
        <v>60</v>
      </c>
      <c r="B61" s="5" t="s">
        <v>1428</v>
      </c>
      <c r="C61" s="5" t="s">
        <v>45</v>
      </c>
      <c r="D61" s="5" t="s">
        <v>1642</v>
      </c>
      <c r="E61" s="5" t="s">
        <v>1643</v>
      </c>
      <c r="F61" s="5" t="s">
        <v>1644</v>
      </c>
      <c r="G61" s="5" t="s">
        <v>1442</v>
      </c>
      <c r="J61" s="5" t="s">
        <v>1828</v>
      </c>
    </row>
    <row r="62" spans="1:10">
      <c r="A62" s="5">
        <v>61</v>
      </c>
      <c r="B62" s="5" t="s">
        <v>1428</v>
      </c>
      <c r="C62" s="5" t="s">
        <v>45</v>
      </c>
      <c r="D62" s="5" t="s">
        <v>1645</v>
      </c>
      <c r="E62" s="5" t="s">
        <v>1646</v>
      </c>
      <c r="F62" s="5" t="s">
        <v>1647</v>
      </c>
      <c r="G62" s="5" t="s">
        <v>1446</v>
      </c>
      <c r="J62" s="5" t="s">
        <v>1828</v>
      </c>
    </row>
    <row r="63" spans="1:10">
      <c r="A63" s="5">
        <v>62</v>
      </c>
      <c r="B63" s="5" t="s">
        <v>1428</v>
      </c>
      <c r="C63" s="5" t="s">
        <v>45</v>
      </c>
      <c r="D63" s="5" t="s">
        <v>1648</v>
      </c>
      <c r="E63" s="5" t="s">
        <v>1649</v>
      </c>
      <c r="F63" s="5" t="s">
        <v>1650</v>
      </c>
      <c r="G63" s="5" t="s">
        <v>1442</v>
      </c>
      <c r="J63" s="5" t="s">
        <v>1828</v>
      </c>
    </row>
    <row r="64" spans="1:10">
      <c r="A64" s="5">
        <v>63</v>
      </c>
      <c r="B64" s="5" t="s">
        <v>1428</v>
      </c>
      <c r="C64" s="5" t="s">
        <v>45</v>
      </c>
      <c r="D64" s="5" t="s">
        <v>1651</v>
      </c>
      <c r="E64" s="5" t="s">
        <v>1652</v>
      </c>
      <c r="F64" s="5" t="s">
        <v>1653</v>
      </c>
      <c r="G64" s="5" t="s">
        <v>1654</v>
      </c>
      <c r="J64" s="5" t="s">
        <v>1828</v>
      </c>
    </row>
    <row r="65" spans="1:10">
      <c r="A65" s="5">
        <v>64</v>
      </c>
      <c r="B65" s="5" t="s">
        <v>1428</v>
      </c>
      <c r="C65" s="5" t="s">
        <v>45</v>
      </c>
      <c r="D65" s="5" t="s">
        <v>1655</v>
      </c>
      <c r="E65" s="5" t="s">
        <v>1656</v>
      </c>
      <c r="F65" s="5" t="s">
        <v>1657</v>
      </c>
      <c r="G65" s="5" t="s">
        <v>1446</v>
      </c>
      <c r="J65" s="5" t="s">
        <v>1828</v>
      </c>
    </row>
    <row r="66" spans="1:10">
      <c r="A66" s="5">
        <v>65</v>
      </c>
      <c r="B66" s="5" t="s">
        <v>1428</v>
      </c>
      <c r="C66" s="5" t="s">
        <v>45</v>
      </c>
      <c r="D66" s="5" t="s">
        <v>1658</v>
      </c>
      <c r="E66" s="5" t="s">
        <v>1659</v>
      </c>
      <c r="F66" s="5" t="s">
        <v>1660</v>
      </c>
      <c r="G66" s="5" t="s">
        <v>1661</v>
      </c>
      <c r="J66" s="5" t="s">
        <v>1828</v>
      </c>
    </row>
    <row r="67" spans="1:10">
      <c r="A67" s="5">
        <v>66</v>
      </c>
      <c r="B67" s="5" t="s">
        <v>1428</v>
      </c>
      <c r="C67" s="5" t="s">
        <v>45</v>
      </c>
      <c r="D67" s="5" t="s">
        <v>1662</v>
      </c>
      <c r="E67" s="5" t="s">
        <v>1663</v>
      </c>
      <c r="F67" s="5" t="s">
        <v>1664</v>
      </c>
      <c r="G67" s="5" t="s">
        <v>1532</v>
      </c>
      <c r="J67" s="5" t="s">
        <v>1828</v>
      </c>
    </row>
    <row r="68" spans="1:10">
      <c r="A68" s="5">
        <v>67</v>
      </c>
      <c r="B68" s="5" t="s">
        <v>1428</v>
      </c>
      <c r="C68" s="5" t="s">
        <v>45</v>
      </c>
      <c r="D68" s="5" t="s">
        <v>1665</v>
      </c>
      <c r="E68" s="5" t="s">
        <v>1666</v>
      </c>
      <c r="F68" s="5" t="s">
        <v>1667</v>
      </c>
      <c r="G68" s="5" t="s">
        <v>1539</v>
      </c>
      <c r="H68" s="5" t="s">
        <v>1668</v>
      </c>
      <c r="J68" s="5" t="s">
        <v>1828</v>
      </c>
    </row>
    <row r="69" spans="1:10">
      <c r="A69" s="5">
        <v>68</v>
      </c>
      <c r="B69" s="5" t="s">
        <v>1428</v>
      </c>
      <c r="C69" s="5" t="s">
        <v>45</v>
      </c>
      <c r="D69" s="5" t="s">
        <v>1669</v>
      </c>
      <c r="E69" s="5" t="s">
        <v>1670</v>
      </c>
      <c r="F69" s="5" t="s">
        <v>1671</v>
      </c>
      <c r="G69" s="5" t="s">
        <v>1479</v>
      </c>
      <c r="J69" s="5" t="s">
        <v>1828</v>
      </c>
    </row>
    <row r="70" spans="1:10">
      <c r="A70" s="5">
        <v>69</v>
      </c>
      <c r="B70" s="5" t="s">
        <v>1428</v>
      </c>
      <c r="C70" s="5" t="s">
        <v>45</v>
      </c>
      <c r="D70" s="5" t="s">
        <v>1672</v>
      </c>
      <c r="E70" s="5" t="s">
        <v>1673</v>
      </c>
      <c r="F70" s="5" t="s">
        <v>1674</v>
      </c>
      <c r="G70" s="5" t="s">
        <v>1446</v>
      </c>
      <c r="J70" s="5" t="s">
        <v>1828</v>
      </c>
    </row>
    <row r="71" spans="1:10">
      <c r="A71" s="5">
        <v>70</v>
      </c>
      <c r="B71" s="5" t="s">
        <v>1428</v>
      </c>
      <c r="C71" s="5" t="s">
        <v>45</v>
      </c>
      <c r="D71" s="5" t="s">
        <v>1675</v>
      </c>
      <c r="E71" s="5" t="s">
        <v>1676</v>
      </c>
      <c r="F71" s="5" t="s">
        <v>1677</v>
      </c>
      <c r="G71" s="5" t="s">
        <v>1446</v>
      </c>
      <c r="J71" s="5" t="s">
        <v>1828</v>
      </c>
    </row>
    <row r="72" spans="1:10">
      <c r="A72" s="5">
        <v>71</v>
      </c>
      <c r="B72" s="5" t="s">
        <v>1428</v>
      </c>
      <c r="C72" s="5" t="s">
        <v>45</v>
      </c>
      <c r="D72" s="5" t="s">
        <v>1678</v>
      </c>
      <c r="E72" s="5" t="s">
        <v>1679</v>
      </c>
      <c r="F72" s="5" t="s">
        <v>1680</v>
      </c>
      <c r="G72" s="5" t="s">
        <v>1494</v>
      </c>
      <c r="J72" s="5" t="s">
        <v>1828</v>
      </c>
    </row>
    <row r="73" spans="1:10">
      <c r="A73" s="5">
        <v>72</v>
      </c>
      <c r="B73" s="5" t="s">
        <v>1428</v>
      </c>
      <c r="C73" s="5" t="s">
        <v>45</v>
      </c>
      <c r="D73" s="5" t="s">
        <v>1681</v>
      </c>
      <c r="E73" s="5" t="s">
        <v>1682</v>
      </c>
      <c r="F73" s="5" t="s">
        <v>1683</v>
      </c>
      <c r="G73" s="5" t="s">
        <v>1490</v>
      </c>
      <c r="J73" s="5" t="s">
        <v>1828</v>
      </c>
    </row>
    <row r="74" spans="1:10">
      <c r="A74" s="5">
        <v>73</v>
      </c>
      <c r="B74" s="5" t="s">
        <v>1428</v>
      </c>
      <c r="C74" s="5" t="s">
        <v>45</v>
      </c>
      <c r="D74" s="5" t="s">
        <v>1684</v>
      </c>
      <c r="E74" s="5" t="s">
        <v>1685</v>
      </c>
      <c r="F74" s="5" t="s">
        <v>1686</v>
      </c>
      <c r="G74" s="5" t="s">
        <v>1446</v>
      </c>
      <c r="J74" s="5" t="s">
        <v>1828</v>
      </c>
    </row>
    <row r="75" spans="1:10">
      <c r="A75" s="5">
        <v>74</v>
      </c>
      <c r="B75" s="5" t="s">
        <v>1428</v>
      </c>
      <c r="C75" s="5" t="s">
        <v>45</v>
      </c>
      <c r="D75" s="5" t="s">
        <v>1687</v>
      </c>
      <c r="E75" s="5" t="s">
        <v>1688</v>
      </c>
      <c r="F75" s="5" t="s">
        <v>1689</v>
      </c>
      <c r="G75" s="5" t="s">
        <v>1490</v>
      </c>
      <c r="J75" s="5" t="s">
        <v>1828</v>
      </c>
    </row>
    <row r="76" spans="1:10">
      <c r="A76" s="5">
        <v>75</v>
      </c>
      <c r="B76" s="5" t="s">
        <v>1428</v>
      </c>
      <c r="C76" s="5" t="s">
        <v>45</v>
      </c>
      <c r="D76" s="5" t="s">
        <v>1690</v>
      </c>
      <c r="E76" s="5" t="s">
        <v>1691</v>
      </c>
      <c r="F76" s="5" t="s">
        <v>1692</v>
      </c>
      <c r="G76" s="5" t="s">
        <v>1446</v>
      </c>
      <c r="J76" s="5" t="s">
        <v>1828</v>
      </c>
    </row>
    <row r="77" spans="1:10">
      <c r="A77" s="5">
        <v>76</v>
      </c>
      <c r="B77" s="5" t="s">
        <v>1428</v>
      </c>
      <c r="C77" s="5" t="s">
        <v>45</v>
      </c>
      <c r="D77" s="5" t="s">
        <v>1693</v>
      </c>
      <c r="E77" s="5" t="s">
        <v>1694</v>
      </c>
      <c r="F77" s="5" t="s">
        <v>1695</v>
      </c>
      <c r="G77" s="5" t="s">
        <v>1494</v>
      </c>
      <c r="J77" s="5" t="s">
        <v>1828</v>
      </c>
    </row>
    <row r="78" spans="1:10">
      <c r="A78" s="5">
        <v>77</v>
      </c>
      <c r="B78" s="5" t="s">
        <v>1428</v>
      </c>
      <c r="C78" s="5" t="s">
        <v>45</v>
      </c>
      <c r="D78" s="5" t="s">
        <v>1696</v>
      </c>
      <c r="E78" s="5" t="s">
        <v>1697</v>
      </c>
      <c r="F78" s="5" t="s">
        <v>1698</v>
      </c>
      <c r="G78" s="5" t="s">
        <v>1446</v>
      </c>
      <c r="J78" s="5" t="s">
        <v>1828</v>
      </c>
    </row>
    <row r="79" spans="1:10">
      <c r="A79" s="5">
        <v>78</v>
      </c>
      <c r="B79" s="5" t="s">
        <v>1428</v>
      </c>
      <c r="C79" s="5" t="s">
        <v>45</v>
      </c>
      <c r="D79" s="5" t="s">
        <v>1699</v>
      </c>
      <c r="E79" s="5" t="s">
        <v>1700</v>
      </c>
      <c r="F79" s="5" t="s">
        <v>1701</v>
      </c>
      <c r="G79" s="5" t="s">
        <v>1490</v>
      </c>
      <c r="J79" s="5" t="s">
        <v>1828</v>
      </c>
    </row>
    <row r="80" spans="1:10">
      <c r="A80" s="5">
        <v>79</v>
      </c>
      <c r="B80" s="5" t="s">
        <v>1428</v>
      </c>
      <c r="C80" s="5" t="s">
        <v>45</v>
      </c>
      <c r="D80" s="5" t="s">
        <v>1702</v>
      </c>
      <c r="E80" s="5" t="s">
        <v>1703</v>
      </c>
      <c r="F80" s="5" t="s">
        <v>1704</v>
      </c>
      <c r="G80" s="5" t="s">
        <v>1551</v>
      </c>
      <c r="J80" s="5" t="s">
        <v>1828</v>
      </c>
    </row>
    <row r="81" spans="1:10">
      <c r="A81" s="5">
        <v>80</v>
      </c>
      <c r="B81" s="5" t="s">
        <v>1428</v>
      </c>
      <c r="C81" s="5" t="s">
        <v>45</v>
      </c>
      <c r="D81" s="5" t="s">
        <v>1705</v>
      </c>
      <c r="E81" s="5" t="s">
        <v>1706</v>
      </c>
      <c r="F81" s="5" t="s">
        <v>1707</v>
      </c>
      <c r="G81" s="5" t="s">
        <v>1446</v>
      </c>
      <c r="J81" s="5" t="s">
        <v>1828</v>
      </c>
    </row>
    <row r="82" spans="1:10">
      <c r="A82" s="5">
        <v>81</v>
      </c>
      <c r="B82" s="5" t="s">
        <v>1428</v>
      </c>
      <c r="C82" s="5" t="s">
        <v>45</v>
      </c>
      <c r="D82" s="5" t="s">
        <v>1708</v>
      </c>
      <c r="E82" s="5" t="s">
        <v>1709</v>
      </c>
      <c r="F82" s="5" t="s">
        <v>1710</v>
      </c>
      <c r="G82" s="5" t="s">
        <v>1442</v>
      </c>
      <c r="J82" s="5" t="s">
        <v>1828</v>
      </c>
    </row>
    <row r="83" spans="1:10">
      <c r="A83" s="5">
        <v>82</v>
      </c>
      <c r="B83" s="5" t="s">
        <v>1428</v>
      </c>
      <c r="C83" s="5" t="s">
        <v>45</v>
      </c>
      <c r="D83" s="5" t="s">
        <v>1711</v>
      </c>
      <c r="E83" s="5" t="s">
        <v>1712</v>
      </c>
      <c r="F83" s="5" t="s">
        <v>1713</v>
      </c>
      <c r="G83" s="5" t="s">
        <v>1714</v>
      </c>
      <c r="J83" s="5" t="s">
        <v>1828</v>
      </c>
    </row>
    <row r="84" spans="1:10">
      <c r="A84" s="5">
        <v>83</v>
      </c>
      <c r="B84" s="5" t="s">
        <v>1428</v>
      </c>
      <c r="C84" s="5" t="s">
        <v>45</v>
      </c>
      <c r="D84" s="5" t="s">
        <v>1715</v>
      </c>
      <c r="E84" s="5" t="s">
        <v>1716</v>
      </c>
      <c r="F84" s="5" t="s">
        <v>1717</v>
      </c>
      <c r="G84" s="5" t="s">
        <v>1446</v>
      </c>
      <c r="J84" s="5" t="s">
        <v>1828</v>
      </c>
    </row>
    <row r="85" spans="1:10">
      <c r="A85" s="5">
        <v>84</v>
      </c>
      <c r="B85" s="5" t="s">
        <v>1428</v>
      </c>
      <c r="C85" s="5" t="s">
        <v>45</v>
      </c>
      <c r="D85" s="5" t="s">
        <v>1718</v>
      </c>
      <c r="E85" s="5" t="s">
        <v>1719</v>
      </c>
      <c r="F85" s="5" t="s">
        <v>1720</v>
      </c>
      <c r="G85" s="5" t="s">
        <v>1467</v>
      </c>
      <c r="J85" s="5" t="s">
        <v>1828</v>
      </c>
    </row>
    <row r="86" spans="1:10">
      <c r="A86" s="5">
        <v>85</v>
      </c>
      <c r="B86" s="5" t="s">
        <v>1428</v>
      </c>
      <c r="C86" s="5" t="s">
        <v>45</v>
      </c>
      <c r="D86" s="5" t="s">
        <v>1721</v>
      </c>
      <c r="E86" s="5" t="s">
        <v>1722</v>
      </c>
      <c r="F86" s="5" t="s">
        <v>1723</v>
      </c>
      <c r="G86" s="5" t="s">
        <v>1479</v>
      </c>
      <c r="J86" s="5" t="s">
        <v>1828</v>
      </c>
    </row>
    <row r="87" spans="1:10">
      <c r="A87" s="5">
        <v>86</v>
      </c>
      <c r="B87" s="5" t="s">
        <v>1428</v>
      </c>
      <c r="C87" s="5" t="s">
        <v>45</v>
      </c>
      <c r="D87" s="5" t="s">
        <v>1724</v>
      </c>
      <c r="E87" s="5" t="s">
        <v>1725</v>
      </c>
      <c r="F87" s="5" t="s">
        <v>1726</v>
      </c>
      <c r="G87" s="5" t="s">
        <v>1446</v>
      </c>
      <c r="J87" s="5" t="s">
        <v>1828</v>
      </c>
    </row>
    <row r="88" spans="1:10">
      <c r="A88" s="5">
        <v>87</v>
      </c>
      <c r="B88" s="5" t="s">
        <v>1428</v>
      </c>
      <c r="C88" s="5" t="s">
        <v>45</v>
      </c>
      <c r="D88" s="5" t="s">
        <v>1727</v>
      </c>
      <c r="E88" s="5" t="s">
        <v>1728</v>
      </c>
      <c r="F88" s="5" t="s">
        <v>1729</v>
      </c>
      <c r="G88" s="5" t="s">
        <v>1730</v>
      </c>
      <c r="J88" s="5" t="s">
        <v>1828</v>
      </c>
    </row>
    <row r="89" spans="1:10">
      <c r="A89" s="5">
        <v>88</v>
      </c>
      <c r="B89" s="5" t="s">
        <v>1428</v>
      </c>
      <c r="C89" s="5" t="s">
        <v>45</v>
      </c>
      <c r="D89" s="5" t="s">
        <v>1731</v>
      </c>
      <c r="E89" s="5" t="s">
        <v>1732</v>
      </c>
      <c r="F89" s="5" t="s">
        <v>1733</v>
      </c>
      <c r="G89" s="5" t="s">
        <v>1446</v>
      </c>
      <c r="J89" s="5" t="s">
        <v>1828</v>
      </c>
    </row>
    <row r="90" spans="1:10">
      <c r="A90" s="5">
        <v>89</v>
      </c>
      <c r="B90" s="5" t="s">
        <v>1428</v>
      </c>
      <c r="C90" s="5" t="s">
        <v>45</v>
      </c>
      <c r="D90" s="5" t="s">
        <v>1734</v>
      </c>
      <c r="E90" s="5" t="s">
        <v>1735</v>
      </c>
      <c r="F90" s="5" t="s">
        <v>1736</v>
      </c>
      <c r="G90" s="5" t="s">
        <v>1532</v>
      </c>
      <c r="J90" s="5" t="s">
        <v>1828</v>
      </c>
    </row>
    <row r="91" spans="1:10">
      <c r="A91" s="5">
        <v>90</v>
      </c>
      <c r="B91" s="5" t="s">
        <v>1428</v>
      </c>
      <c r="C91" s="5" t="s">
        <v>45</v>
      </c>
      <c r="D91" s="5" t="s">
        <v>1737</v>
      </c>
      <c r="E91" s="5" t="s">
        <v>1738</v>
      </c>
      <c r="F91" s="5" t="s">
        <v>1739</v>
      </c>
      <c r="G91" s="5" t="s">
        <v>1558</v>
      </c>
      <c r="J91" s="5" t="s">
        <v>1828</v>
      </c>
    </row>
    <row r="92" spans="1:10">
      <c r="A92" s="5">
        <v>91</v>
      </c>
      <c r="B92" s="5" t="s">
        <v>1428</v>
      </c>
      <c r="C92" s="5" t="s">
        <v>45</v>
      </c>
      <c r="D92" s="5" t="s">
        <v>1740</v>
      </c>
      <c r="E92" s="5" t="s">
        <v>1741</v>
      </c>
      <c r="F92" s="5" t="s">
        <v>1742</v>
      </c>
      <c r="G92" s="5" t="s">
        <v>1622</v>
      </c>
      <c r="J92" s="5" t="s">
        <v>1828</v>
      </c>
    </row>
    <row r="93" spans="1:10">
      <c r="A93" s="5">
        <v>92</v>
      </c>
      <c r="B93" s="5" t="s">
        <v>1428</v>
      </c>
      <c r="C93" s="5" t="s">
        <v>45</v>
      </c>
      <c r="D93" s="5" t="s">
        <v>1743</v>
      </c>
      <c r="E93" s="5" t="s">
        <v>1744</v>
      </c>
      <c r="F93" s="5" t="s">
        <v>1745</v>
      </c>
      <c r="G93" s="5" t="s">
        <v>1490</v>
      </c>
      <c r="J93" s="5" t="s">
        <v>1828</v>
      </c>
    </row>
    <row r="94" spans="1:10">
      <c r="A94" s="5">
        <v>93</v>
      </c>
      <c r="B94" s="5" t="s">
        <v>1428</v>
      </c>
      <c r="C94" s="5" t="s">
        <v>45</v>
      </c>
      <c r="D94" s="5" t="s">
        <v>1746</v>
      </c>
      <c r="E94" s="5" t="s">
        <v>1747</v>
      </c>
      <c r="F94" s="5" t="s">
        <v>1748</v>
      </c>
      <c r="G94" s="5" t="s">
        <v>1446</v>
      </c>
      <c r="J94" s="5" t="s">
        <v>1828</v>
      </c>
    </row>
    <row r="95" spans="1:10">
      <c r="A95" s="5">
        <v>94</v>
      </c>
      <c r="B95" s="5" t="s">
        <v>1428</v>
      </c>
      <c r="C95" s="5" t="s">
        <v>45</v>
      </c>
      <c r="D95" s="5" t="s">
        <v>1749</v>
      </c>
      <c r="E95" s="5" t="s">
        <v>1750</v>
      </c>
      <c r="F95" s="5" t="s">
        <v>1751</v>
      </c>
      <c r="G95" s="5" t="s">
        <v>1446</v>
      </c>
      <c r="J95" s="5" t="s">
        <v>1828</v>
      </c>
    </row>
    <row r="96" spans="1:10">
      <c r="A96" s="5">
        <v>95</v>
      </c>
      <c r="B96" s="5" t="s">
        <v>1428</v>
      </c>
      <c r="C96" s="5" t="s">
        <v>45</v>
      </c>
      <c r="D96" s="5" t="s">
        <v>1752</v>
      </c>
      <c r="E96" s="5" t="s">
        <v>1753</v>
      </c>
      <c r="F96" s="5" t="s">
        <v>1754</v>
      </c>
      <c r="G96" s="5" t="s">
        <v>1442</v>
      </c>
      <c r="H96" s="5" t="s">
        <v>1755</v>
      </c>
      <c r="J96" s="5" t="s">
        <v>1828</v>
      </c>
    </row>
    <row r="97" spans="1:10">
      <c r="A97" s="5">
        <v>96</v>
      </c>
      <c r="B97" s="5" t="s">
        <v>1428</v>
      </c>
      <c r="C97" s="5" t="s">
        <v>45</v>
      </c>
      <c r="D97" s="5" t="s">
        <v>1756</v>
      </c>
      <c r="E97" s="5" t="s">
        <v>1757</v>
      </c>
      <c r="F97" s="5" t="s">
        <v>1758</v>
      </c>
      <c r="G97" s="5" t="s">
        <v>1575</v>
      </c>
      <c r="H97" s="5" t="s">
        <v>1759</v>
      </c>
      <c r="J97" s="5" t="s">
        <v>1828</v>
      </c>
    </row>
    <row r="98" spans="1:10">
      <c r="A98" s="5">
        <v>97</v>
      </c>
      <c r="B98" s="5" t="s">
        <v>1428</v>
      </c>
      <c r="C98" s="5" t="s">
        <v>45</v>
      </c>
      <c r="D98" s="5" t="s">
        <v>1760</v>
      </c>
      <c r="E98" s="5" t="s">
        <v>1761</v>
      </c>
      <c r="F98" s="5" t="s">
        <v>1762</v>
      </c>
      <c r="G98" s="5" t="s">
        <v>1490</v>
      </c>
      <c r="J98" s="5" t="s">
        <v>1828</v>
      </c>
    </row>
    <row r="99" spans="1:10">
      <c r="A99" s="5">
        <v>98</v>
      </c>
      <c r="B99" s="5" t="s">
        <v>1428</v>
      </c>
      <c r="C99" s="5" t="s">
        <v>45</v>
      </c>
      <c r="D99" s="5" t="s">
        <v>1763</v>
      </c>
      <c r="E99" s="5" t="s">
        <v>1764</v>
      </c>
      <c r="F99" s="5" t="s">
        <v>1765</v>
      </c>
      <c r="G99" s="5" t="s">
        <v>1446</v>
      </c>
      <c r="J99" s="5" t="s">
        <v>1828</v>
      </c>
    </row>
    <row r="100" spans="1:10">
      <c r="A100" s="5">
        <v>99</v>
      </c>
      <c r="B100" s="5" t="s">
        <v>1428</v>
      </c>
      <c r="C100" s="5" t="s">
        <v>45</v>
      </c>
      <c r="D100" s="5" t="s">
        <v>1766</v>
      </c>
      <c r="E100" s="5" t="s">
        <v>1767</v>
      </c>
      <c r="F100" s="5" t="s">
        <v>1768</v>
      </c>
      <c r="G100" s="5" t="s">
        <v>1446</v>
      </c>
      <c r="J100" s="5" t="s">
        <v>1828</v>
      </c>
    </row>
    <row r="101" spans="1:10">
      <c r="A101" s="5">
        <v>100</v>
      </c>
      <c r="B101" s="5" t="s">
        <v>1428</v>
      </c>
      <c r="C101" s="5" t="s">
        <v>45</v>
      </c>
      <c r="D101" s="5" t="s">
        <v>1769</v>
      </c>
      <c r="E101" s="5" t="s">
        <v>1770</v>
      </c>
      <c r="F101" s="5" t="s">
        <v>1771</v>
      </c>
      <c r="G101" s="5" t="s">
        <v>1446</v>
      </c>
      <c r="J101" s="5" t="s">
        <v>1828</v>
      </c>
    </row>
    <row r="102" spans="1:10">
      <c r="A102" s="5">
        <v>101</v>
      </c>
      <c r="B102" s="5" t="s">
        <v>1428</v>
      </c>
      <c r="C102" s="5" t="s">
        <v>45</v>
      </c>
      <c r="D102" s="5" t="s">
        <v>1772</v>
      </c>
      <c r="E102" s="5" t="s">
        <v>1773</v>
      </c>
      <c r="F102" s="5" t="s">
        <v>1774</v>
      </c>
      <c r="G102" s="5" t="s">
        <v>1558</v>
      </c>
      <c r="J102" s="5" t="s">
        <v>1828</v>
      </c>
    </row>
    <row r="103" spans="1:10">
      <c r="A103" s="5">
        <v>102</v>
      </c>
      <c r="B103" s="5" t="s">
        <v>1428</v>
      </c>
      <c r="C103" s="5" t="s">
        <v>45</v>
      </c>
      <c r="D103" s="5" t="s">
        <v>1775</v>
      </c>
      <c r="E103" s="5" t="s">
        <v>1776</v>
      </c>
      <c r="F103" s="5" t="s">
        <v>1777</v>
      </c>
      <c r="G103" s="5" t="s">
        <v>1446</v>
      </c>
      <c r="J103" s="5" t="s">
        <v>1828</v>
      </c>
    </row>
    <row r="104" spans="1:10">
      <c r="A104" s="5">
        <v>103</v>
      </c>
      <c r="B104" s="5" t="s">
        <v>1428</v>
      </c>
      <c r="C104" s="5" t="s">
        <v>45</v>
      </c>
      <c r="D104" s="5" t="s">
        <v>1778</v>
      </c>
      <c r="E104" s="5" t="s">
        <v>1779</v>
      </c>
      <c r="F104" s="5" t="s">
        <v>1780</v>
      </c>
      <c r="G104" s="5" t="s">
        <v>1446</v>
      </c>
      <c r="J104" s="5" t="s">
        <v>1828</v>
      </c>
    </row>
    <row r="105" spans="1:10">
      <c r="A105" s="5">
        <v>104</v>
      </c>
      <c r="B105" s="5" t="s">
        <v>1428</v>
      </c>
      <c r="C105" s="5" t="s">
        <v>45</v>
      </c>
      <c r="D105" s="5" t="s">
        <v>1781</v>
      </c>
      <c r="E105" s="5" t="s">
        <v>1782</v>
      </c>
      <c r="F105" s="5" t="s">
        <v>1783</v>
      </c>
      <c r="G105" s="5" t="s">
        <v>1467</v>
      </c>
      <c r="J105" s="5" t="s">
        <v>1828</v>
      </c>
    </row>
    <row r="106" spans="1:10">
      <c r="A106" s="5">
        <v>105</v>
      </c>
      <c r="B106" s="5" t="s">
        <v>1428</v>
      </c>
      <c r="C106" s="5" t="s">
        <v>45</v>
      </c>
      <c r="D106" s="5" t="s">
        <v>1784</v>
      </c>
      <c r="E106" s="5" t="s">
        <v>1785</v>
      </c>
      <c r="F106" s="5" t="s">
        <v>1786</v>
      </c>
      <c r="G106" s="5" t="s">
        <v>1544</v>
      </c>
      <c r="J106" s="5" t="s">
        <v>1828</v>
      </c>
    </row>
    <row r="107" spans="1:10">
      <c r="A107" s="5">
        <v>106</v>
      </c>
      <c r="B107" s="5" t="s">
        <v>1428</v>
      </c>
      <c r="C107" s="5" t="s">
        <v>45</v>
      </c>
      <c r="D107" s="5" t="s">
        <v>1787</v>
      </c>
      <c r="E107" s="5" t="s">
        <v>1788</v>
      </c>
      <c r="F107" s="5" t="s">
        <v>1789</v>
      </c>
      <c r="G107" s="5" t="s">
        <v>1498</v>
      </c>
      <c r="J107" s="5" t="s">
        <v>1828</v>
      </c>
    </row>
    <row r="108" spans="1:10">
      <c r="A108" s="5">
        <v>107</v>
      </c>
      <c r="B108" s="5" t="s">
        <v>1428</v>
      </c>
      <c r="C108" s="5" t="s">
        <v>45</v>
      </c>
      <c r="D108" s="5" t="s">
        <v>1790</v>
      </c>
      <c r="E108" s="5" t="s">
        <v>1791</v>
      </c>
      <c r="F108" s="5" t="s">
        <v>1792</v>
      </c>
      <c r="G108" s="5" t="s">
        <v>1446</v>
      </c>
      <c r="J108" s="5" t="s">
        <v>1828</v>
      </c>
    </row>
    <row r="109" spans="1:10">
      <c r="A109" s="5">
        <v>108</v>
      </c>
      <c r="B109" s="5" t="s">
        <v>1428</v>
      </c>
      <c r="C109" s="5" t="s">
        <v>45</v>
      </c>
      <c r="D109" s="5" t="s">
        <v>1793</v>
      </c>
      <c r="E109" s="5" t="s">
        <v>1794</v>
      </c>
      <c r="F109" s="5" t="s">
        <v>1795</v>
      </c>
      <c r="G109" s="5" t="s">
        <v>1730</v>
      </c>
      <c r="J109" s="5" t="s">
        <v>1828</v>
      </c>
    </row>
    <row r="110" spans="1:10">
      <c r="A110" s="5">
        <v>109</v>
      </c>
      <c r="B110" s="5" t="s">
        <v>1428</v>
      </c>
      <c r="C110" s="5" t="s">
        <v>45</v>
      </c>
      <c r="D110" s="5" t="s">
        <v>1796</v>
      </c>
      <c r="E110" s="5" t="s">
        <v>1797</v>
      </c>
      <c r="F110" s="5" t="s">
        <v>1798</v>
      </c>
      <c r="G110" s="5" t="s">
        <v>1799</v>
      </c>
      <c r="J110" s="5" t="s">
        <v>1828</v>
      </c>
    </row>
    <row r="111" spans="1:10">
      <c r="A111" s="5">
        <v>110</v>
      </c>
      <c r="B111" s="5" t="s">
        <v>1428</v>
      </c>
      <c r="C111" s="5" t="s">
        <v>45</v>
      </c>
      <c r="D111" s="5" t="s">
        <v>1800</v>
      </c>
      <c r="E111" s="5" t="s">
        <v>1801</v>
      </c>
      <c r="F111" s="5" t="s">
        <v>1802</v>
      </c>
      <c r="G111" s="5" t="s">
        <v>1458</v>
      </c>
      <c r="J111" s="5" t="s">
        <v>1828</v>
      </c>
    </row>
    <row r="112" spans="1:10">
      <c r="A112" s="5">
        <v>111</v>
      </c>
      <c r="B112" s="5" t="s">
        <v>1428</v>
      </c>
      <c r="C112" s="5" t="s">
        <v>45</v>
      </c>
      <c r="D112" s="5" t="s">
        <v>1803</v>
      </c>
      <c r="E112" s="5" t="s">
        <v>1804</v>
      </c>
      <c r="F112" s="5" t="s">
        <v>1805</v>
      </c>
      <c r="G112" s="5" t="s">
        <v>1467</v>
      </c>
      <c r="J112" s="5" t="s">
        <v>1828</v>
      </c>
    </row>
    <row r="113" spans="1:10">
      <c r="A113" s="5">
        <v>112</v>
      </c>
      <c r="B113" s="5" t="s">
        <v>1428</v>
      </c>
      <c r="C113" s="5" t="s">
        <v>45</v>
      </c>
      <c r="D113" s="5" t="s">
        <v>1806</v>
      </c>
      <c r="E113" s="5" t="s">
        <v>1807</v>
      </c>
      <c r="F113" s="5" t="s">
        <v>1802</v>
      </c>
      <c r="G113" s="5" t="s">
        <v>1808</v>
      </c>
      <c r="H113" s="5" t="s">
        <v>1809</v>
      </c>
      <c r="J113" s="5" t="s">
        <v>1828</v>
      </c>
    </row>
    <row r="114" spans="1:10">
      <c r="A114" s="5">
        <v>113</v>
      </c>
      <c r="B114" s="5" t="s">
        <v>1428</v>
      </c>
      <c r="C114" s="5" t="s">
        <v>45</v>
      </c>
      <c r="D114" s="5" t="s">
        <v>1810</v>
      </c>
      <c r="E114" s="5" t="s">
        <v>1811</v>
      </c>
      <c r="F114" s="5" t="s">
        <v>1812</v>
      </c>
      <c r="G114" s="5" t="s">
        <v>1490</v>
      </c>
      <c r="J114" s="5" t="s">
        <v>1828</v>
      </c>
    </row>
    <row r="115" spans="1:10">
      <c r="A115" s="5">
        <v>114</v>
      </c>
      <c r="B115" s="5" t="s">
        <v>1428</v>
      </c>
      <c r="C115" s="5" t="s">
        <v>45</v>
      </c>
      <c r="D115" s="5" t="s">
        <v>1813</v>
      </c>
      <c r="E115" s="5" t="s">
        <v>1814</v>
      </c>
      <c r="F115" s="5" t="s">
        <v>1815</v>
      </c>
      <c r="G115" s="5" t="s">
        <v>1494</v>
      </c>
      <c r="J115" s="5" t="s">
        <v>1828</v>
      </c>
    </row>
    <row r="116" spans="1:10">
      <c r="A116" s="5">
        <v>115</v>
      </c>
      <c r="B116" s="5" t="s">
        <v>1428</v>
      </c>
      <c r="C116" s="5" t="s">
        <v>45</v>
      </c>
      <c r="D116" s="5" t="s">
        <v>1816</v>
      </c>
      <c r="E116" s="5" t="s">
        <v>1817</v>
      </c>
      <c r="F116" s="5" t="s">
        <v>1818</v>
      </c>
      <c r="G116" s="5" t="s">
        <v>1532</v>
      </c>
      <c r="J116" s="5" t="s">
        <v>1828</v>
      </c>
    </row>
    <row r="117" spans="1:10">
      <c r="A117" s="5">
        <v>116</v>
      </c>
      <c r="B117" s="5" t="s">
        <v>1428</v>
      </c>
      <c r="C117" s="5" t="s">
        <v>45</v>
      </c>
      <c r="D117" s="5" t="s">
        <v>1819</v>
      </c>
      <c r="E117" s="5" t="s">
        <v>1820</v>
      </c>
      <c r="F117" s="5" t="s">
        <v>1821</v>
      </c>
      <c r="G117" s="5" t="s">
        <v>1822</v>
      </c>
      <c r="J117" s="5" t="s">
        <v>1828</v>
      </c>
    </row>
    <row r="118" spans="1:10">
      <c r="A118" s="5">
        <v>117</v>
      </c>
      <c r="B118" s="5" t="s">
        <v>1428</v>
      </c>
      <c r="C118" s="5" t="s">
        <v>45</v>
      </c>
      <c r="D118" s="5" t="s">
        <v>1823</v>
      </c>
      <c r="E118" s="5" t="s">
        <v>1824</v>
      </c>
      <c r="F118" s="5" t="s">
        <v>1798</v>
      </c>
      <c r="G118" s="5" t="s">
        <v>1458</v>
      </c>
      <c r="J118" s="5" t="s">
        <v>1828</v>
      </c>
    </row>
    <row r="119" spans="1:10">
      <c r="A119" s="5">
        <v>118</v>
      </c>
      <c r="B119" s="5" t="s">
        <v>1428</v>
      </c>
      <c r="C119" s="5" t="s">
        <v>45</v>
      </c>
      <c r="D119" s="5" t="s">
        <v>1825</v>
      </c>
      <c r="E119" s="5" t="s">
        <v>1826</v>
      </c>
      <c r="F119" s="5" t="s">
        <v>1827</v>
      </c>
      <c r="G119" s="5" t="s">
        <v>1498</v>
      </c>
      <c r="J119" s="5" t="s">
        <v>1828</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60" hidden="1" customWidth="1"/>
    <col min="18" max="18" width="14.42578125" style="212" hidden="1" customWidth="1"/>
    <col min="19" max="22" width="9.140625" style="357"/>
    <col min="23" max="16384" width="9.140625" style="36"/>
  </cols>
  <sheetData>
    <row r="1" spans="1:256" s="202" customFormat="1" ht="16.5" hidden="1" customHeight="1">
      <c r="C1" s="351"/>
      <c r="H1" s="351"/>
      <c r="I1" s="351"/>
      <c r="J1" s="351"/>
      <c r="K1" s="351" t="s">
        <v>515</v>
      </c>
      <c r="L1" s="361" t="s">
        <v>401</v>
      </c>
      <c r="M1" s="396" t="s">
        <v>514</v>
      </c>
      <c r="N1" s="396"/>
      <c r="O1" s="396"/>
      <c r="P1" s="396"/>
      <c r="Q1" s="397"/>
      <c r="R1" s="396"/>
      <c r="S1" s="396"/>
      <c r="T1" s="396"/>
      <c r="U1" s="396"/>
      <c r="V1" s="396"/>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c r="BD1" s="361"/>
      <c r="BE1" s="361"/>
      <c r="BF1" s="361"/>
      <c r="BG1" s="361"/>
      <c r="BH1" s="361"/>
      <c r="BI1" s="361"/>
      <c r="BJ1" s="361"/>
      <c r="BK1" s="361"/>
      <c r="BL1" s="361"/>
      <c r="BM1" s="361"/>
      <c r="BN1" s="361"/>
      <c r="BO1" s="361"/>
      <c r="BP1" s="361"/>
      <c r="BQ1" s="361"/>
      <c r="BR1" s="361"/>
      <c r="BS1" s="361"/>
      <c r="BT1" s="361"/>
      <c r="BU1" s="361"/>
      <c r="BV1" s="361"/>
      <c r="BW1" s="361"/>
      <c r="BX1" s="361"/>
      <c r="BY1" s="361"/>
      <c r="BZ1" s="361"/>
      <c r="CA1" s="361"/>
      <c r="CB1" s="361"/>
      <c r="CC1" s="361"/>
      <c r="CD1" s="361"/>
      <c r="CE1" s="361"/>
      <c r="CF1" s="361"/>
      <c r="CG1" s="361"/>
      <c r="CH1" s="361"/>
      <c r="CI1" s="361"/>
      <c r="CJ1" s="361"/>
      <c r="CK1" s="361"/>
      <c r="CL1" s="361"/>
      <c r="CM1" s="361"/>
      <c r="CN1" s="361"/>
      <c r="CO1" s="361"/>
      <c r="CP1" s="361"/>
      <c r="CQ1" s="361"/>
      <c r="CR1" s="361"/>
      <c r="CS1" s="361"/>
      <c r="CT1" s="361"/>
      <c r="CU1" s="361"/>
      <c r="CV1" s="361"/>
      <c r="CW1" s="361"/>
      <c r="CX1" s="361"/>
      <c r="CY1" s="361"/>
      <c r="CZ1" s="361"/>
      <c r="DA1" s="361"/>
      <c r="DB1" s="361"/>
      <c r="DC1" s="361"/>
      <c r="DD1" s="361"/>
      <c r="DE1" s="361"/>
      <c r="DF1" s="361"/>
      <c r="DG1" s="361"/>
      <c r="DH1" s="361"/>
      <c r="DI1" s="361"/>
      <c r="DJ1" s="361"/>
      <c r="DK1" s="361"/>
      <c r="DL1" s="361"/>
      <c r="DM1" s="361"/>
      <c r="DN1" s="361"/>
      <c r="DO1" s="361"/>
      <c r="DP1" s="361"/>
      <c r="DQ1" s="361"/>
      <c r="DR1" s="361"/>
      <c r="DS1" s="361"/>
      <c r="DT1" s="361"/>
      <c r="DU1" s="361"/>
      <c r="DV1" s="361"/>
      <c r="DW1" s="361"/>
      <c r="DX1" s="361"/>
      <c r="DY1" s="361"/>
      <c r="DZ1" s="361"/>
      <c r="EA1" s="361"/>
      <c r="EB1" s="361"/>
      <c r="EC1" s="361"/>
      <c r="ED1" s="361"/>
      <c r="EE1" s="361"/>
      <c r="EF1" s="361"/>
      <c r="EG1" s="361"/>
      <c r="EH1" s="361"/>
      <c r="EI1" s="361"/>
      <c r="EJ1" s="361"/>
      <c r="EK1" s="361"/>
      <c r="EL1" s="361"/>
      <c r="EM1" s="361"/>
      <c r="EN1" s="361"/>
      <c r="EO1" s="361"/>
      <c r="EP1" s="361"/>
      <c r="EQ1" s="361"/>
      <c r="ER1" s="361"/>
      <c r="ES1" s="361"/>
      <c r="ET1" s="361"/>
      <c r="EU1" s="361"/>
      <c r="EV1" s="361"/>
      <c r="EW1" s="361"/>
      <c r="EX1" s="361"/>
      <c r="EY1" s="361"/>
      <c r="EZ1" s="361"/>
      <c r="FA1" s="361"/>
      <c r="FB1" s="361"/>
      <c r="FC1" s="361"/>
      <c r="FD1" s="361"/>
      <c r="FE1" s="361"/>
      <c r="FF1" s="361"/>
      <c r="FG1" s="361"/>
      <c r="FH1" s="361"/>
      <c r="FI1" s="361"/>
      <c r="FJ1" s="361"/>
      <c r="FK1" s="361"/>
      <c r="FL1" s="361"/>
      <c r="FM1" s="361"/>
      <c r="FN1" s="361"/>
      <c r="FO1" s="361"/>
      <c r="FP1" s="361"/>
      <c r="FQ1" s="361"/>
      <c r="FR1" s="361"/>
      <c r="FS1" s="361"/>
      <c r="FT1" s="361"/>
      <c r="FU1" s="361"/>
      <c r="FV1" s="361"/>
      <c r="FW1" s="361"/>
      <c r="FX1" s="361"/>
      <c r="FY1" s="361"/>
      <c r="FZ1" s="361"/>
      <c r="GA1" s="361"/>
      <c r="GB1" s="361"/>
      <c r="GC1" s="361"/>
      <c r="GD1" s="361"/>
      <c r="GE1" s="361"/>
      <c r="GF1" s="361"/>
      <c r="GG1" s="361"/>
      <c r="GH1" s="361"/>
      <c r="GI1" s="361"/>
      <c r="GJ1" s="361"/>
      <c r="GK1" s="361"/>
      <c r="GL1" s="361"/>
      <c r="GM1" s="361"/>
      <c r="GN1" s="361"/>
      <c r="GO1" s="361"/>
      <c r="GP1" s="361"/>
      <c r="GQ1" s="361"/>
      <c r="GR1" s="361"/>
      <c r="GS1" s="361"/>
      <c r="GT1" s="361"/>
      <c r="GU1" s="361"/>
      <c r="GV1" s="361"/>
      <c r="GW1" s="361"/>
      <c r="GX1" s="361"/>
      <c r="GY1" s="361"/>
      <c r="GZ1" s="361"/>
      <c r="HA1" s="361"/>
      <c r="HB1" s="361"/>
      <c r="HC1" s="361"/>
      <c r="HD1" s="361"/>
      <c r="HE1" s="361"/>
      <c r="HF1" s="361"/>
      <c r="HG1" s="361"/>
      <c r="HH1" s="361"/>
      <c r="HI1" s="361"/>
      <c r="HJ1" s="361"/>
      <c r="HK1" s="361"/>
      <c r="HL1" s="361"/>
      <c r="HM1" s="361"/>
      <c r="HN1" s="361"/>
      <c r="HO1" s="361"/>
      <c r="HP1" s="361"/>
      <c r="HQ1" s="361"/>
      <c r="HR1" s="361"/>
      <c r="HS1" s="361"/>
      <c r="HT1" s="361"/>
      <c r="HU1" s="361"/>
      <c r="HV1" s="361"/>
      <c r="HW1" s="361"/>
      <c r="HX1" s="361"/>
      <c r="HY1" s="361"/>
      <c r="HZ1" s="361"/>
      <c r="IA1" s="361"/>
      <c r="IB1" s="361"/>
      <c r="IC1" s="361"/>
      <c r="ID1" s="361"/>
      <c r="IE1" s="361"/>
      <c r="IF1" s="361"/>
      <c r="IG1" s="361"/>
      <c r="IH1" s="361"/>
      <c r="II1" s="361"/>
      <c r="IJ1" s="361"/>
      <c r="IK1" s="361"/>
      <c r="IL1" s="361"/>
      <c r="IM1" s="361"/>
      <c r="IN1" s="361"/>
      <c r="IO1" s="361"/>
      <c r="IP1" s="361"/>
      <c r="IQ1" s="361"/>
      <c r="IR1" s="361"/>
      <c r="IS1" s="361"/>
      <c r="IT1" s="361"/>
      <c r="IU1" s="361"/>
      <c r="IV1" s="361"/>
    </row>
    <row r="2" spans="1:256" s="365" customFormat="1" ht="16.5" hidden="1" customHeight="1">
      <c r="A2" s="362"/>
      <c r="B2" s="362"/>
      <c r="C2" s="363"/>
      <c r="D2" s="362"/>
      <c r="E2" s="362"/>
      <c r="F2" s="362"/>
      <c r="G2" s="362"/>
      <c r="H2" s="362"/>
      <c r="I2" s="362"/>
      <c r="J2" s="362"/>
      <c r="K2" s="362"/>
      <c r="L2" s="362"/>
      <c r="M2" s="396"/>
      <c r="N2" s="396"/>
      <c r="O2" s="396"/>
      <c r="P2" s="396"/>
      <c r="Q2" s="397"/>
      <c r="R2" s="396"/>
      <c r="S2" s="364"/>
      <c r="T2" s="364"/>
      <c r="U2" s="364"/>
      <c r="V2" s="364"/>
      <c r="W2" s="363"/>
      <c r="X2" s="363"/>
      <c r="Y2" s="363"/>
      <c r="Z2" s="363"/>
      <c r="AA2" s="363"/>
      <c r="AB2" s="363"/>
      <c r="AC2" s="363"/>
      <c r="AD2" s="363"/>
      <c r="AE2" s="363"/>
      <c r="AF2" s="363"/>
      <c r="AG2" s="363"/>
      <c r="AH2" s="363"/>
      <c r="AI2" s="363"/>
      <c r="AJ2" s="363"/>
      <c r="AK2" s="363"/>
      <c r="AL2" s="363"/>
      <c r="AM2" s="363"/>
      <c r="AN2" s="363"/>
      <c r="AO2" s="363"/>
      <c r="AP2" s="363"/>
      <c r="AQ2" s="363"/>
      <c r="AR2" s="363"/>
      <c r="AS2" s="363"/>
      <c r="AT2" s="363"/>
      <c r="AU2" s="363"/>
      <c r="AV2" s="363"/>
      <c r="AW2" s="363"/>
      <c r="AX2" s="363"/>
      <c r="AY2" s="363"/>
      <c r="AZ2" s="363"/>
      <c r="BA2" s="363"/>
      <c r="BB2" s="363"/>
      <c r="BC2" s="363"/>
      <c r="BD2" s="363"/>
      <c r="BE2" s="363"/>
      <c r="BF2" s="363"/>
      <c r="BG2" s="363"/>
      <c r="BH2" s="363"/>
      <c r="BI2" s="363"/>
      <c r="BJ2" s="363"/>
      <c r="BK2" s="363"/>
      <c r="BL2" s="363"/>
      <c r="BM2" s="363"/>
      <c r="BN2" s="363"/>
      <c r="BO2" s="363"/>
      <c r="BP2" s="363"/>
      <c r="BQ2" s="363"/>
      <c r="BR2" s="363"/>
      <c r="BS2" s="363"/>
      <c r="BT2" s="363"/>
      <c r="BU2" s="363"/>
      <c r="BV2" s="363"/>
      <c r="BW2" s="363"/>
      <c r="BX2" s="363"/>
      <c r="BY2" s="363"/>
      <c r="BZ2" s="363"/>
      <c r="CA2" s="363"/>
      <c r="CB2" s="363"/>
      <c r="CC2" s="363"/>
      <c r="CD2" s="363"/>
      <c r="CE2" s="363"/>
      <c r="CF2" s="363"/>
      <c r="CG2" s="363"/>
      <c r="CH2" s="363"/>
      <c r="CI2" s="363"/>
      <c r="CJ2" s="363"/>
      <c r="CK2" s="363"/>
      <c r="CL2" s="363"/>
      <c r="CM2" s="363"/>
      <c r="CN2" s="363"/>
      <c r="CO2" s="363"/>
      <c r="CP2" s="363"/>
      <c r="CQ2" s="363"/>
      <c r="CR2" s="363"/>
      <c r="CS2" s="363"/>
      <c r="CT2" s="363"/>
      <c r="CU2" s="363"/>
      <c r="CV2" s="363"/>
      <c r="CW2" s="363"/>
      <c r="CX2" s="363"/>
      <c r="CY2" s="363"/>
      <c r="CZ2" s="363"/>
      <c r="DA2" s="363"/>
      <c r="DB2" s="363"/>
      <c r="DC2" s="363"/>
      <c r="DD2" s="363"/>
      <c r="DE2" s="363"/>
      <c r="DF2" s="363"/>
      <c r="DG2" s="363"/>
      <c r="DH2" s="363"/>
      <c r="DI2" s="363"/>
      <c r="DJ2" s="363"/>
      <c r="DK2" s="363"/>
      <c r="DL2" s="363"/>
      <c r="DM2" s="363"/>
      <c r="DN2" s="363"/>
      <c r="DO2" s="363"/>
      <c r="DP2" s="363"/>
      <c r="DQ2" s="363"/>
      <c r="DR2" s="363"/>
      <c r="DS2" s="363"/>
      <c r="DT2" s="363"/>
      <c r="DU2" s="363"/>
      <c r="DV2" s="363"/>
      <c r="DW2" s="363"/>
      <c r="DX2" s="363"/>
      <c r="DY2" s="363"/>
      <c r="DZ2" s="363"/>
      <c r="EA2" s="363"/>
      <c r="EB2" s="363"/>
      <c r="EC2" s="363"/>
      <c r="ED2" s="363"/>
      <c r="EE2" s="363"/>
      <c r="EF2" s="363"/>
      <c r="EG2" s="363"/>
      <c r="EH2" s="363"/>
      <c r="EI2" s="363"/>
      <c r="EJ2" s="363"/>
      <c r="EK2" s="363"/>
      <c r="EL2" s="363"/>
      <c r="EM2" s="363"/>
      <c r="EN2" s="363"/>
      <c r="EO2" s="363"/>
      <c r="EP2" s="363"/>
      <c r="EQ2" s="363"/>
      <c r="ER2" s="363"/>
      <c r="ES2" s="363"/>
      <c r="ET2" s="363"/>
    </row>
    <row r="3" spans="1:256" s="126" customFormat="1" ht="3" customHeight="1">
      <c r="A3" s="125"/>
      <c r="B3" s="36"/>
      <c r="C3" s="230"/>
      <c r="D3" s="100"/>
      <c r="E3" s="100"/>
      <c r="F3" s="100"/>
      <c r="G3" s="100"/>
      <c r="H3" s="100"/>
      <c r="I3" s="100"/>
      <c r="J3" s="100"/>
      <c r="K3" s="100"/>
      <c r="L3" s="233"/>
      <c r="M3" s="212"/>
      <c r="N3" s="212"/>
      <c r="O3" s="212"/>
      <c r="P3" s="212"/>
      <c r="Q3" s="360"/>
      <c r="R3" s="212"/>
      <c r="S3" s="357"/>
      <c r="T3" s="357"/>
      <c r="U3" s="357"/>
      <c r="V3" s="357"/>
    </row>
    <row r="4" spans="1:256" s="126" customFormat="1" ht="22.5">
      <c r="A4" s="125"/>
      <c r="B4" s="36"/>
      <c r="C4" s="230"/>
      <c r="D4" s="1153" t="s">
        <v>397</v>
      </c>
      <c r="E4" s="1154"/>
      <c r="F4" s="1154"/>
      <c r="G4" s="1154"/>
      <c r="H4" s="1155"/>
      <c r="I4" s="436"/>
      <c r="M4" s="212"/>
      <c r="N4" s="212"/>
      <c r="O4" s="212"/>
      <c r="P4" s="212"/>
      <c r="Q4" s="360"/>
      <c r="R4" s="212"/>
      <c r="S4" s="357"/>
      <c r="T4" s="357"/>
      <c r="U4" s="357"/>
      <c r="V4" s="357"/>
    </row>
    <row r="5" spans="1:256" s="126" customFormat="1" ht="3" hidden="1" customHeight="1">
      <c r="A5" s="125"/>
      <c r="B5" s="36"/>
      <c r="C5" s="230"/>
      <c r="D5" s="100"/>
      <c r="E5" s="100"/>
      <c r="F5" s="100"/>
      <c r="G5" s="100"/>
      <c r="H5" s="234"/>
      <c r="I5" s="234"/>
      <c r="J5" s="234"/>
      <c r="K5" s="234"/>
      <c r="L5" s="235"/>
      <c r="M5" s="212"/>
      <c r="N5" s="212"/>
      <c r="O5" s="212"/>
      <c r="P5" s="212"/>
      <c r="Q5" s="360"/>
      <c r="R5" s="212"/>
      <c r="S5" s="357"/>
      <c r="T5" s="357"/>
      <c r="U5" s="357"/>
      <c r="V5" s="357"/>
    </row>
    <row r="6" spans="1:256" s="126" customFormat="1" ht="20.100000000000001" hidden="1" customHeight="1">
      <c r="A6" s="236"/>
      <c r="B6" s="236"/>
      <c r="C6" s="230"/>
      <c r="D6" s="1156"/>
      <c r="E6" s="1156"/>
      <c r="F6" s="1157" t="s">
        <v>84</v>
      </c>
      <c r="G6" s="1157"/>
      <c r="H6" s="234"/>
      <c r="I6" s="234"/>
      <c r="J6" s="237"/>
      <c r="K6" s="238"/>
      <c r="L6" s="238"/>
      <c r="M6" s="212"/>
      <c r="N6" s="212"/>
      <c r="O6" s="212"/>
      <c r="P6" s="212"/>
      <c r="Q6" s="360"/>
      <c r="R6" s="212"/>
      <c r="S6" s="357"/>
      <c r="T6" s="357"/>
      <c r="U6" s="357"/>
      <c r="V6" s="357"/>
    </row>
    <row r="7" spans="1:256" ht="3" customHeight="1"/>
    <row r="8" spans="1:256" s="126" customFormat="1">
      <c r="A8" s="125"/>
      <c r="B8" s="36"/>
      <c r="C8" s="230"/>
      <c r="D8" s="1158" t="s">
        <v>16</v>
      </c>
      <c r="E8" s="1158"/>
      <c r="F8" s="1158" t="s">
        <v>398</v>
      </c>
      <c r="G8" s="1158"/>
      <c r="H8" s="1158"/>
      <c r="I8" s="1159" t="s">
        <v>399</v>
      </c>
      <c r="J8" s="1159"/>
      <c r="K8" s="1159"/>
      <c r="L8" s="1159"/>
      <c r="M8" s="212"/>
      <c r="N8" s="212"/>
      <c r="O8" s="212"/>
      <c r="P8" s="212"/>
      <c r="Q8" s="360"/>
      <c r="R8" s="212"/>
      <c r="S8" s="357"/>
      <c r="T8" s="357"/>
      <c r="U8" s="357"/>
      <c r="V8" s="357"/>
    </row>
    <row r="9" spans="1:256" s="126" customFormat="1" ht="20.25" customHeight="1">
      <c r="A9" s="125"/>
      <c r="B9" s="36"/>
      <c r="C9" s="230"/>
      <c r="D9" s="240" t="s">
        <v>92</v>
      </c>
      <c r="E9" s="240" t="s">
        <v>400</v>
      </c>
      <c r="F9" s="1149" t="s">
        <v>92</v>
      </c>
      <c r="G9" s="1150"/>
      <c r="H9" s="241" t="s">
        <v>400</v>
      </c>
      <c r="I9" s="1151" t="s">
        <v>92</v>
      </c>
      <c r="J9" s="1151"/>
      <c r="K9" s="241" t="s">
        <v>400</v>
      </c>
      <c r="L9" s="241" t="s">
        <v>401</v>
      </c>
      <c r="M9" s="212"/>
      <c r="N9" s="212"/>
      <c r="O9" s="212"/>
      <c r="P9" s="212"/>
      <c r="Q9" s="360"/>
      <c r="R9" s="212"/>
      <c r="S9" s="357"/>
      <c r="T9" s="357"/>
      <c r="U9" s="357"/>
      <c r="V9" s="357"/>
    </row>
    <row r="10" spans="1:256" ht="12" customHeight="1">
      <c r="C10" s="249"/>
      <c r="D10" s="355" t="s">
        <v>93</v>
      </c>
      <c r="E10" s="355" t="s">
        <v>49</v>
      </c>
      <c r="F10" s="1152" t="s">
        <v>50</v>
      </c>
      <c r="G10" s="1152"/>
      <c r="H10" s="355" t="s">
        <v>51</v>
      </c>
      <c r="I10" s="1152" t="s">
        <v>68</v>
      </c>
      <c r="J10" s="1152"/>
      <c r="K10" s="355" t="s">
        <v>69</v>
      </c>
      <c r="L10" s="355" t="s">
        <v>183</v>
      </c>
      <c r="M10" s="263"/>
      <c r="N10" s="263"/>
      <c r="O10" s="263"/>
      <c r="P10" s="263"/>
      <c r="Q10" s="239"/>
      <c r="R10" s="263"/>
      <c r="S10" s="356"/>
      <c r="T10" s="356"/>
      <c r="U10" s="356"/>
      <c r="V10" s="356"/>
    </row>
    <row r="11" spans="1:256" s="126" customFormat="1" hidden="1">
      <c r="A11" s="36"/>
      <c r="B11" s="36"/>
      <c r="C11" s="230"/>
      <c r="D11" s="242">
        <v>0</v>
      </c>
      <c r="E11" s="243"/>
      <c r="F11" s="162"/>
      <c r="G11" s="162"/>
      <c r="H11" s="244"/>
      <c r="I11" s="245"/>
      <c r="J11" s="162"/>
      <c r="K11" s="244"/>
      <c r="L11" s="246"/>
      <c r="M11" s="400" t="s">
        <v>522</v>
      </c>
      <c r="N11" s="212"/>
      <c r="O11" s="212"/>
      <c r="P11" s="212" t="s">
        <v>520</v>
      </c>
      <c r="Q11" s="360" t="s">
        <v>521</v>
      </c>
      <c r="R11" s="212" t="s">
        <v>584</v>
      </c>
      <c r="S11" s="357"/>
      <c r="T11" s="357"/>
      <c r="U11" s="357"/>
      <c r="V11" s="357"/>
    </row>
    <row r="12" spans="1:256" s="265" customFormat="1" ht="0.95" customHeight="1">
      <c r="A12" s="89"/>
      <c r="B12" s="186" t="s">
        <v>405</v>
      </c>
      <c r="C12" s="1161"/>
      <c r="D12" s="1158">
        <v>1</v>
      </c>
      <c r="E12" s="1162" t="s">
        <v>1839</v>
      </c>
      <c r="F12" s="1114"/>
      <c r="G12" s="1104">
        <v>0</v>
      </c>
      <c r="H12" s="358"/>
      <c r="I12" s="250"/>
      <c r="J12" s="395" t="s">
        <v>519</v>
      </c>
      <c r="K12" s="735"/>
      <c r="L12" s="266"/>
      <c r="M12" s="831">
        <f>mergeValue(H12)</f>
        <v>0</v>
      </c>
      <c r="N12" s="1010"/>
      <c r="O12" s="1010"/>
      <c r="P12" s="831" t="str">
        <f>IF(ISERROR(MATCH(Q12,MODesc,0)),"n","y")</f>
        <v>n</v>
      </c>
      <c r="Q12" s="1010" t="s">
        <v>1839</v>
      </c>
      <c r="R12" s="831" t="str">
        <f>K12&amp;"("&amp;L12&amp;")"</f>
        <v>()</v>
      </c>
      <c r="S12" s="186"/>
      <c r="T12" s="186"/>
      <c r="U12" s="248"/>
      <c r="V12" s="186"/>
      <c r="W12" s="186"/>
      <c r="X12" s="186"/>
      <c r="Y12" s="264"/>
      <c r="Z12" s="264"/>
      <c r="AA12" s="598"/>
      <c r="AB12" s="598"/>
      <c r="AC12" s="598"/>
      <c r="AD12" s="598"/>
      <c r="AE12" s="598"/>
      <c r="AF12" s="598"/>
      <c r="AG12" s="598"/>
      <c r="AH12" s="598"/>
      <c r="AI12" s="598"/>
      <c r="AJ12" s="598"/>
      <c r="AK12" s="598"/>
      <c r="AL12" s="598"/>
      <c r="AM12" s="598"/>
      <c r="AN12" s="598"/>
      <c r="AO12" s="598"/>
      <c r="AP12" s="598"/>
      <c r="AQ12" s="598"/>
      <c r="AR12" s="598"/>
      <c r="AS12" s="598"/>
      <c r="AT12" s="598"/>
      <c r="AU12" s="598"/>
      <c r="AV12" s="598"/>
      <c r="AW12" s="598"/>
      <c r="AX12" s="598"/>
      <c r="AY12" s="598"/>
      <c r="AZ12" s="598"/>
      <c r="BA12" s="598"/>
      <c r="BB12" s="598"/>
      <c r="BC12" s="598"/>
      <c r="BD12" s="598"/>
      <c r="BE12" s="598"/>
      <c r="BF12" s="598"/>
      <c r="BG12" s="598"/>
      <c r="BH12" s="598"/>
      <c r="BI12" s="598"/>
      <c r="BJ12" s="598"/>
      <c r="BK12" s="598"/>
      <c r="BL12" s="598"/>
      <c r="BM12" s="598"/>
      <c r="BN12" s="598"/>
      <c r="BO12" s="598"/>
      <c r="BP12" s="598"/>
      <c r="BQ12" s="598"/>
      <c r="BR12" s="598"/>
      <c r="BS12" s="598"/>
      <c r="BT12" s="598"/>
      <c r="BU12" s="598"/>
      <c r="BV12" s="264"/>
      <c r="BW12" s="264"/>
      <c r="BX12" s="264"/>
      <c r="BY12" s="264"/>
      <c r="BZ12" s="264"/>
      <c r="CA12" s="264"/>
      <c r="CB12" s="264"/>
      <c r="CC12" s="264"/>
      <c r="CD12" s="264"/>
      <c r="CE12" s="264"/>
    </row>
    <row r="13" spans="1:256" s="265" customFormat="1" ht="0.95" customHeight="1">
      <c r="A13" s="89"/>
      <c r="B13" s="186" t="s">
        <v>405</v>
      </c>
      <c r="C13" s="1161"/>
      <c r="D13" s="1158"/>
      <c r="E13" s="1163"/>
      <c r="F13" s="1164"/>
      <c r="G13" s="1158">
        <v>1</v>
      </c>
      <c r="H13" s="1160" t="s">
        <v>922</v>
      </c>
      <c r="I13" s="250"/>
      <c r="J13" s="395" t="s">
        <v>519</v>
      </c>
      <c r="K13" s="735"/>
      <c r="L13" s="266"/>
      <c r="M13" s="831" t="str">
        <f>mergeValue(H13)</f>
        <v>Город Чебоксары</v>
      </c>
      <c r="N13" s="1010"/>
      <c r="O13" s="1010"/>
      <c r="P13" s="1010"/>
      <c r="Q13" s="1010"/>
      <c r="R13" s="831" t="str">
        <f>K13&amp;"("&amp;L13&amp;")"</f>
        <v>()</v>
      </c>
      <c r="S13" s="186"/>
      <c r="T13" s="186"/>
      <c r="U13" s="248"/>
      <c r="V13" s="186"/>
      <c r="W13" s="186"/>
      <c r="X13" s="186"/>
      <c r="Y13" s="264"/>
      <c r="Z13" s="264"/>
      <c r="AA13" s="598"/>
      <c r="AB13" s="598"/>
      <c r="AC13" s="598"/>
      <c r="AD13" s="598"/>
      <c r="AE13" s="598"/>
      <c r="AF13" s="598"/>
      <c r="AG13" s="598"/>
      <c r="AH13" s="598"/>
      <c r="AI13" s="598"/>
      <c r="AJ13" s="598"/>
      <c r="AK13" s="598"/>
      <c r="AL13" s="598"/>
      <c r="AM13" s="598"/>
      <c r="AN13" s="598"/>
      <c r="AO13" s="598"/>
      <c r="AP13" s="598"/>
      <c r="AQ13" s="598"/>
      <c r="AR13" s="598"/>
      <c r="AS13" s="598"/>
      <c r="AT13" s="598"/>
      <c r="AU13" s="598"/>
      <c r="AV13" s="598"/>
      <c r="AW13" s="598"/>
      <c r="AX13" s="598"/>
      <c r="AY13" s="598"/>
      <c r="AZ13" s="598"/>
      <c r="BA13" s="598"/>
      <c r="BB13" s="598"/>
      <c r="BC13" s="598"/>
      <c r="BD13" s="598"/>
      <c r="BE13" s="598"/>
      <c r="BF13" s="598"/>
      <c r="BG13" s="598"/>
      <c r="BH13" s="598"/>
      <c r="BI13" s="598"/>
      <c r="BJ13" s="598"/>
      <c r="BK13" s="598"/>
      <c r="BL13" s="598"/>
      <c r="BM13" s="598"/>
      <c r="BN13" s="598"/>
      <c r="BO13" s="598"/>
      <c r="BP13" s="598"/>
      <c r="BQ13" s="598"/>
      <c r="BR13" s="598"/>
      <c r="BS13" s="598"/>
      <c r="BT13" s="598"/>
      <c r="BU13" s="598"/>
      <c r="BV13" s="264"/>
      <c r="BW13" s="264"/>
      <c r="BX13" s="264"/>
      <c r="BY13" s="264"/>
      <c r="BZ13" s="264"/>
      <c r="CA13" s="264"/>
      <c r="CB13" s="264"/>
      <c r="CC13" s="264"/>
      <c r="CD13" s="264"/>
      <c r="CE13" s="264"/>
    </row>
    <row r="14" spans="1:256" s="265" customFormat="1" ht="15" customHeight="1">
      <c r="A14" s="89"/>
      <c r="B14" s="186" t="s">
        <v>405</v>
      </c>
      <c r="C14" s="1161"/>
      <c r="D14" s="1158"/>
      <c r="E14" s="1163"/>
      <c r="F14" s="1165"/>
      <c r="G14" s="1158"/>
      <c r="H14" s="1160"/>
      <c r="I14" s="1118"/>
      <c r="J14" s="1104">
        <v>1</v>
      </c>
      <c r="K14" s="1113" t="s">
        <v>922</v>
      </c>
      <c r="L14" s="247" t="s">
        <v>923</v>
      </c>
      <c r="M14" s="831" t="str">
        <f>mergeValue(H14)</f>
        <v>Город Чебоксары</v>
      </c>
      <c r="N14" s="1010"/>
      <c r="O14" s="1010"/>
      <c r="P14" s="1010"/>
      <c r="Q14" s="1010"/>
      <c r="R14" s="831" t="str">
        <f>K14&amp;" ("&amp;L14&amp;")"</f>
        <v>Город Чебоксары (97701000)</v>
      </c>
      <c r="S14" s="186"/>
      <c r="T14" s="186"/>
      <c r="U14" s="248"/>
      <c r="V14" s="186"/>
      <c r="W14" s="186"/>
      <c r="X14" s="186"/>
      <c r="Y14" s="264"/>
      <c r="Z14" s="264"/>
      <c r="AA14" s="598"/>
      <c r="AB14" s="598"/>
      <c r="AC14" s="598"/>
      <c r="AD14" s="598"/>
      <c r="AE14" s="598"/>
      <c r="AF14" s="598"/>
      <c r="AG14" s="598"/>
      <c r="AH14" s="598"/>
      <c r="AI14" s="598"/>
      <c r="AJ14" s="598"/>
      <c r="AK14" s="598"/>
      <c r="AL14" s="598"/>
      <c r="AM14" s="598"/>
      <c r="AN14" s="598"/>
      <c r="AO14" s="598"/>
      <c r="AP14" s="598"/>
      <c r="AQ14" s="598"/>
      <c r="AR14" s="598"/>
      <c r="AS14" s="598"/>
      <c r="AT14" s="598"/>
      <c r="AU14" s="598"/>
      <c r="AV14" s="598"/>
      <c r="AW14" s="598"/>
      <c r="AX14" s="598"/>
      <c r="AY14" s="598"/>
      <c r="AZ14" s="598"/>
      <c r="BA14" s="598"/>
      <c r="BB14" s="598"/>
      <c r="BC14" s="598"/>
      <c r="BD14" s="598"/>
      <c r="BE14" s="598"/>
      <c r="BF14" s="598"/>
      <c r="BG14" s="598"/>
      <c r="BH14" s="598"/>
      <c r="BI14" s="598"/>
      <c r="BJ14" s="598"/>
      <c r="BK14" s="598"/>
      <c r="BL14" s="598"/>
      <c r="BM14" s="598"/>
      <c r="BN14" s="598"/>
      <c r="BO14" s="598"/>
      <c r="BP14" s="598"/>
      <c r="BQ14" s="598"/>
      <c r="BR14" s="598"/>
      <c r="BS14" s="598"/>
      <c r="BT14" s="598"/>
      <c r="BU14" s="598"/>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400"/>
      <c r="N15" s="212"/>
      <c r="O15" s="212"/>
      <c r="P15" s="212"/>
      <c r="Q15" s="360" t="s">
        <v>19</v>
      </c>
      <c r="R15" s="212"/>
      <c r="S15" s="357"/>
      <c r="T15" s="357"/>
      <c r="U15" s="357"/>
      <c r="V15" s="357"/>
    </row>
    <row r="16" spans="1:256" s="126" customFormat="1" ht="21" customHeight="1">
      <c r="A16" s="125"/>
      <c r="B16" s="36"/>
      <c r="C16" s="232"/>
      <c r="D16" s="254"/>
      <c r="E16" s="254"/>
      <c r="F16" s="254"/>
      <c r="G16" s="254"/>
      <c r="H16" s="254"/>
      <c r="I16" s="254"/>
      <c r="J16" s="254"/>
      <c r="K16" s="254"/>
      <c r="L16" s="254"/>
      <c r="M16" s="212"/>
      <c r="N16" s="212"/>
      <c r="O16" s="212"/>
      <c r="P16" s="212"/>
      <c r="Q16" s="360"/>
      <c r="R16" s="212"/>
      <c r="S16" s="357"/>
      <c r="T16" s="357"/>
      <c r="U16" s="357"/>
      <c r="V16" s="357"/>
    </row>
    <row r="17" spans="1:22" s="126" customFormat="1">
      <c r="A17" s="125"/>
      <c r="B17" s="36"/>
      <c r="C17" s="232"/>
      <c r="D17" s="36"/>
      <c r="E17" s="36"/>
      <c r="F17" s="36"/>
      <c r="G17" s="36"/>
      <c r="H17" s="36"/>
      <c r="I17" s="36"/>
      <c r="J17" s="36"/>
      <c r="K17" s="36"/>
      <c r="L17" s="36"/>
      <c r="M17" s="212"/>
      <c r="N17" s="212"/>
      <c r="O17" s="212"/>
      <c r="P17" s="212"/>
      <c r="Q17" s="360"/>
      <c r="R17" s="212"/>
      <c r="S17" s="357"/>
      <c r="T17" s="357"/>
      <c r="U17" s="357"/>
      <c r="V17" s="357"/>
    </row>
    <row r="18" spans="1:22" s="126" customFormat="1" ht="0.75" customHeight="1">
      <c r="A18" s="125"/>
      <c r="B18" s="36"/>
      <c r="C18" s="232"/>
      <c r="D18" s="36"/>
      <c r="E18" s="36"/>
      <c r="F18" s="36"/>
      <c r="G18" s="36"/>
      <c r="H18" s="36"/>
      <c r="I18" s="36"/>
      <c r="J18" s="36"/>
      <c r="K18" s="36"/>
      <c r="L18" s="36"/>
      <c r="M18" s="212"/>
      <c r="N18" s="212"/>
      <c r="O18" s="212"/>
      <c r="P18" s="212"/>
      <c r="Q18" s="360"/>
      <c r="R18" s="212"/>
      <c r="S18" s="357"/>
      <c r="T18" s="357"/>
      <c r="U18" s="357"/>
      <c r="V18" s="357"/>
    </row>
    <row r="19" spans="1:22" s="256" customFormat="1" ht="10.5">
      <c r="A19" s="255"/>
      <c r="C19" s="257"/>
      <c r="D19" s="258"/>
      <c r="E19" s="258"/>
      <c r="M19" s="212"/>
      <c r="N19" s="212"/>
      <c r="O19" s="212"/>
      <c r="P19" s="212"/>
      <c r="Q19" s="360"/>
      <c r="R19" s="212"/>
      <c r="S19" s="357"/>
      <c r="T19" s="357"/>
      <c r="U19" s="357"/>
      <c r="V19" s="357"/>
    </row>
    <row r="20" spans="1:22" s="256" customFormat="1" ht="10.5">
      <c r="A20" s="255"/>
      <c r="C20" s="257"/>
      <c r="D20" s="258"/>
      <c r="E20" s="258"/>
      <c r="M20" s="212"/>
      <c r="N20" s="212"/>
      <c r="O20" s="212"/>
      <c r="P20" s="212"/>
      <c r="Q20" s="360"/>
      <c r="R20" s="212"/>
      <c r="S20" s="357"/>
      <c r="T20" s="357"/>
      <c r="U20" s="357"/>
      <c r="V20" s="357"/>
    </row>
  </sheetData>
  <sheetProtection algorithmName="SHA-512" hashValue="R5aC0YwyYsY8N2oIPPLoFowP5KiT+33pCC4dSrFV3bYDhU66YXLu4zGU2YlybCs6q5I1RWlcWXx/QTGMBanJ9Q==" saltValue="dI3XbRC4lxO2lxbCcWjdoA==" spinCount="100000" sheet="1" objects="1" scenarios="1" formatColumns="0" formatRows="0"/>
  <mergeCells count="16">
    <mergeCell ref="H13:H14"/>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318"/>
  <sheetViews>
    <sheetView showGridLines="0" zoomScaleNormal="100" workbookViewId="0"/>
  </sheetViews>
  <sheetFormatPr defaultRowHeight="11.25"/>
  <cols>
    <col min="1" max="1" width="9.140625" style="1062"/>
  </cols>
  <sheetData>
    <row r="1" spans="1:4">
      <c r="A1" s="1062" t="s">
        <v>1404</v>
      </c>
      <c r="B1" t="s">
        <v>514</v>
      </c>
      <c r="C1" t="s">
        <v>515</v>
      </c>
      <c r="D1" t="s">
        <v>1403</v>
      </c>
    </row>
    <row r="2" spans="1:4">
      <c r="A2" s="1062">
        <v>1</v>
      </c>
      <c r="B2" t="s">
        <v>777</v>
      </c>
      <c r="C2" t="s">
        <v>777</v>
      </c>
      <c r="D2" t="s">
        <v>778</v>
      </c>
    </row>
    <row r="3" spans="1:4">
      <c r="A3" s="1062">
        <v>2</v>
      </c>
      <c r="B3" t="s">
        <v>777</v>
      </c>
      <c r="C3" t="s">
        <v>779</v>
      </c>
      <c r="D3" t="s">
        <v>780</v>
      </c>
    </row>
    <row r="4" spans="1:4">
      <c r="A4" s="1062">
        <v>3</v>
      </c>
      <c r="B4" t="s">
        <v>777</v>
      </c>
      <c r="C4" t="s">
        <v>781</v>
      </c>
      <c r="D4" t="s">
        <v>782</v>
      </c>
    </row>
    <row r="5" spans="1:4">
      <c r="A5" s="1062">
        <v>4</v>
      </c>
      <c r="B5" t="s">
        <v>777</v>
      </c>
      <c r="C5" t="s">
        <v>783</v>
      </c>
      <c r="D5" t="s">
        <v>784</v>
      </c>
    </row>
    <row r="6" spans="1:4">
      <c r="A6" s="1062">
        <v>5</v>
      </c>
      <c r="B6" t="s">
        <v>777</v>
      </c>
      <c r="C6" t="s">
        <v>785</v>
      </c>
      <c r="D6" t="s">
        <v>786</v>
      </c>
    </row>
    <row r="7" spans="1:4">
      <c r="A7" s="1062">
        <v>6</v>
      </c>
      <c r="B7" t="s">
        <v>777</v>
      </c>
      <c r="C7" t="s">
        <v>787</v>
      </c>
      <c r="D7" t="s">
        <v>788</v>
      </c>
    </row>
    <row r="8" spans="1:4">
      <c r="A8" s="1062">
        <v>7</v>
      </c>
      <c r="B8" t="s">
        <v>777</v>
      </c>
      <c r="C8" t="s">
        <v>789</v>
      </c>
      <c r="D8" t="s">
        <v>790</v>
      </c>
    </row>
    <row r="9" spans="1:4">
      <c r="A9" s="1062">
        <v>8</v>
      </c>
      <c r="B9" t="s">
        <v>777</v>
      </c>
      <c r="C9" t="s">
        <v>791</v>
      </c>
      <c r="D9" t="s">
        <v>792</v>
      </c>
    </row>
    <row r="10" spans="1:4">
      <c r="A10" s="1062">
        <v>9</v>
      </c>
      <c r="B10" t="s">
        <v>777</v>
      </c>
      <c r="C10" t="s">
        <v>793</v>
      </c>
      <c r="D10" t="s">
        <v>794</v>
      </c>
    </row>
    <row r="11" spans="1:4">
      <c r="A11" s="1062">
        <v>10</v>
      </c>
      <c r="B11" t="s">
        <v>777</v>
      </c>
      <c r="C11" t="s">
        <v>795</v>
      </c>
      <c r="D11" t="s">
        <v>796</v>
      </c>
    </row>
    <row r="12" spans="1:4">
      <c r="A12" s="1062">
        <v>11</v>
      </c>
      <c r="B12" t="s">
        <v>777</v>
      </c>
      <c r="C12" t="s">
        <v>797</v>
      </c>
      <c r="D12" t="s">
        <v>798</v>
      </c>
    </row>
    <row r="13" spans="1:4">
      <c r="A13" s="1062">
        <v>12</v>
      </c>
      <c r="B13" t="s">
        <v>777</v>
      </c>
      <c r="C13" t="s">
        <v>799</v>
      </c>
      <c r="D13" t="s">
        <v>800</v>
      </c>
    </row>
    <row r="14" spans="1:4">
      <c r="A14" s="1062">
        <v>13</v>
      </c>
      <c r="B14" t="s">
        <v>777</v>
      </c>
      <c r="C14" t="s">
        <v>801</v>
      </c>
      <c r="D14" t="s">
        <v>802</v>
      </c>
    </row>
    <row r="15" spans="1:4">
      <c r="A15" s="1062">
        <v>14</v>
      </c>
      <c r="B15" t="s">
        <v>777</v>
      </c>
      <c r="C15" t="s">
        <v>803</v>
      </c>
      <c r="D15" t="s">
        <v>804</v>
      </c>
    </row>
    <row r="16" spans="1:4">
      <c r="A16" s="1062">
        <v>15</v>
      </c>
      <c r="B16" t="s">
        <v>777</v>
      </c>
      <c r="C16" t="s">
        <v>805</v>
      </c>
      <c r="D16" t="s">
        <v>806</v>
      </c>
    </row>
    <row r="17" spans="1:4">
      <c r="A17" s="1062">
        <v>16</v>
      </c>
      <c r="B17" t="s">
        <v>777</v>
      </c>
      <c r="C17" t="s">
        <v>807</v>
      </c>
      <c r="D17" t="s">
        <v>808</v>
      </c>
    </row>
    <row r="18" spans="1:4">
      <c r="A18" s="1062">
        <v>17</v>
      </c>
      <c r="B18" t="s">
        <v>777</v>
      </c>
      <c r="C18" t="s">
        <v>809</v>
      </c>
      <c r="D18" t="s">
        <v>810</v>
      </c>
    </row>
    <row r="19" spans="1:4">
      <c r="A19" s="1062">
        <v>18</v>
      </c>
      <c r="B19" t="s">
        <v>811</v>
      </c>
      <c r="C19" t="s">
        <v>811</v>
      </c>
      <c r="D19" t="s">
        <v>812</v>
      </c>
    </row>
    <row r="20" spans="1:4">
      <c r="A20" s="1062">
        <v>19</v>
      </c>
      <c r="B20" t="s">
        <v>811</v>
      </c>
      <c r="C20" t="s">
        <v>813</v>
      </c>
      <c r="D20" t="s">
        <v>814</v>
      </c>
    </row>
    <row r="21" spans="1:4">
      <c r="A21" s="1062">
        <v>20</v>
      </c>
      <c r="B21" t="s">
        <v>811</v>
      </c>
      <c r="C21" t="s">
        <v>815</v>
      </c>
      <c r="D21" t="s">
        <v>816</v>
      </c>
    </row>
    <row r="22" spans="1:4">
      <c r="A22" s="1062">
        <v>21</v>
      </c>
      <c r="B22" t="s">
        <v>811</v>
      </c>
      <c r="C22" t="s">
        <v>817</v>
      </c>
      <c r="D22" t="s">
        <v>818</v>
      </c>
    </row>
    <row r="23" spans="1:4">
      <c r="A23" s="1062">
        <v>22</v>
      </c>
      <c r="B23" t="s">
        <v>811</v>
      </c>
      <c r="C23" t="s">
        <v>819</v>
      </c>
      <c r="D23" t="s">
        <v>820</v>
      </c>
    </row>
    <row r="24" spans="1:4">
      <c r="A24" s="1062">
        <v>23</v>
      </c>
      <c r="B24" t="s">
        <v>811</v>
      </c>
      <c r="C24" t="s">
        <v>821</v>
      </c>
      <c r="D24" t="s">
        <v>822</v>
      </c>
    </row>
    <row r="25" spans="1:4">
      <c r="A25" s="1062">
        <v>24</v>
      </c>
      <c r="B25" t="s">
        <v>811</v>
      </c>
      <c r="C25" t="s">
        <v>823</v>
      </c>
      <c r="D25" t="s">
        <v>824</v>
      </c>
    </row>
    <row r="26" spans="1:4">
      <c r="A26" s="1062">
        <v>25</v>
      </c>
      <c r="B26" t="s">
        <v>811</v>
      </c>
      <c r="C26" t="s">
        <v>825</v>
      </c>
      <c r="D26" t="s">
        <v>826</v>
      </c>
    </row>
    <row r="27" spans="1:4">
      <c r="A27" s="1062">
        <v>26</v>
      </c>
      <c r="B27" t="s">
        <v>811</v>
      </c>
      <c r="C27" t="s">
        <v>827</v>
      </c>
      <c r="D27" t="s">
        <v>828</v>
      </c>
    </row>
    <row r="28" spans="1:4">
      <c r="A28" s="1062">
        <v>27</v>
      </c>
      <c r="B28" t="s">
        <v>811</v>
      </c>
      <c r="C28" t="s">
        <v>829</v>
      </c>
      <c r="D28" t="s">
        <v>830</v>
      </c>
    </row>
    <row r="29" spans="1:4">
      <c r="A29" s="1062">
        <v>28</v>
      </c>
      <c r="B29" t="s">
        <v>811</v>
      </c>
      <c r="C29" t="s">
        <v>831</v>
      </c>
      <c r="D29" t="s">
        <v>832</v>
      </c>
    </row>
    <row r="30" spans="1:4">
      <c r="A30" s="1062">
        <v>29</v>
      </c>
      <c r="B30" t="s">
        <v>811</v>
      </c>
      <c r="C30" t="s">
        <v>833</v>
      </c>
      <c r="D30" t="s">
        <v>834</v>
      </c>
    </row>
    <row r="31" spans="1:4">
      <c r="A31" s="1062">
        <v>30</v>
      </c>
      <c r="B31" t="s">
        <v>811</v>
      </c>
      <c r="C31" t="s">
        <v>835</v>
      </c>
      <c r="D31" t="s">
        <v>836</v>
      </c>
    </row>
    <row r="32" spans="1:4">
      <c r="A32" s="1062">
        <v>31</v>
      </c>
      <c r="B32" t="s">
        <v>837</v>
      </c>
      <c r="C32" t="s">
        <v>839</v>
      </c>
      <c r="D32" t="s">
        <v>840</v>
      </c>
    </row>
    <row r="33" spans="1:4">
      <c r="A33" s="1062">
        <v>32</v>
      </c>
      <c r="B33" t="s">
        <v>837</v>
      </c>
      <c r="C33" t="s">
        <v>841</v>
      </c>
      <c r="D33" t="s">
        <v>842</v>
      </c>
    </row>
    <row r="34" spans="1:4">
      <c r="A34" s="1062">
        <v>33</v>
      </c>
      <c r="B34" t="s">
        <v>837</v>
      </c>
      <c r="C34" t="s">
        <v>837</v>
      </c>
      <c r="D34" t="s">
        <v>838</v>
      </c>
    </row>
    <row r="35" spans="1:4">
      <c r="A35" s="1062">
        <v>34</v>
      </c>
      <c r="B35" t="s">
        <v>837</v>
      </c>
      <c r="C35" t="s">
        <v>843</v>
      </c>
      <c r="D35" t="s">
        <v>844</v>
      </c>
    </row>
    <row r="36" spans="1:4">
      <c r="A36" s="1062">
        <v>35</v>
      </c>
      <c r="B36" t="s">
        <v>837</v>
      </c>
      <c r="C36" t="s">
        <v>845</v>
      </c>
      <c r="D36" t="s">
        <v>846</v>
      </c>
    </row>
    <row r="37" spans="1:4">
      <c r="A37" s="1062">
        <v>36</v>
      </c>
      <c r="B37" t="s">
        <v>837</v>
      </c>
      <c r="C37" t="s">
        <v>847</v>
      </c>
      <c r="D37" t="s">
        <v>848</v>
      </c>
    </row>
    <row r="38" spans="1:4">
      <c r="A38" s="1062">
        <v>37</v>
      </c>
      <c r="B38" t="s">
        <v>837</v>
      </c>
      <c r="C38" t="s">
        <v>849</v>
      </c>
      <c r="D38" t="s">
        <v>850</v>
      </c>
    </row>
    <row r="39" spans="1:4">
      <c r="A39" s="1062">
        <v>38</v>
      </c>
      <c r="B39" t="s">
        <v>837</v>
      </c>
      <c r="C39" t="s">
        <v>851</v>
      </c>
      <c r="D39" t="s">
        <v>852</v>
      </c>
    </row>
    <row r="40" spans="1:4">
      <c r="A40" s="1062">
        <v>39</v>
      </c>
      <c r="B40" t="s">
        <v>837</v>
      </c>
      <c r="C40" t="s">
        <v>853</v>
      </c>
      <c r="D40" t="s">
        <v>854</v>
      </c>
    </row>
    <row r="41" spans="1:4">
      <c r="A41" s="1062">
        <v>40</v>
      </c>
      <c r="B41" t="s">
        <v>837</v>
      </c>
      <c r="C41" t="s">
        <v>855</v>
      </c>
      <c r="D41" t="s">
        <v>856</v>
      </c>
    </row>
    <row r="42" spans="1:4">
      <c r="A42" s="1062">
        <v>41</v>
      </c>
      <c r="B42" t="s">
        <v>837</v>
      </c>
      <c r="C42" t="s">
        <v>857</v>
      </c>
      <c r="D42" t="s">
        <v>858</v>
      </c>
    </row>
    <row r="43" spans="1:4">
      <c r="A43" s="1062">
        <v>42</v>
      </c>
      <c r="B43" t="s">
        <v>837</v>
      </c>
      <c r="C43" t="s">
        <v>801</v>
      </c>
      <c r="D43" t="s">
        <v>859</v>
      </c>
    </row>
    <row r="44" spans="1:4">
      <c r="A44" s="1062">
        <v>43</v>
      </c>
      <c r="B44" t="s">
        <v>837</v>
      </c>
      <c r="C44" t="s">
        <v>860</v>
      </c>
      <c r="D44" t="s">
        <v>861</v>
      </c>
    </row>
    <row r="45" spans="1:4">
      <c r="A45" s="1062">
        <v>44</v>
      </c>
      <c r="B45" t="s">
        <v>837</v>
      </c>
      <c r="C45" t="s">
        <v>862</v>
      </c>
      <c r="D45" t="s">
        <v>863</v>
      </c>
    </row>
    <row r="46" spans="1:4">
      <c r="A46" s="1062">
        <v>45</v>
      </c>
      <c r="B46" t="s">
        <v>837</v>
      </c>
      <c r="C46" t="s">
        <v>864</v>
      </c>
      <c r="D46" t="s">
        <v>865</v>
      </c>
    </row>
    <row r="47" spans="1:4">
      <c r="A47" s="1062">
        <v>46</v>
      </c>
      <c r="B47" t="s">
        <v>837</v>
      </c>
      <c r="C47" t="s">
        <v>866</v>
      </c>
      <c r="D47" t="s">
        <v>867</v>
      </c>
    </row>
    <row r="48" spans="1:4">
      <c r="A48" s="1062">
        <v>47</v>
      </c>
      <c r="B48" t="s">
        <v>837</v>
      </c>
      <c r="C48" t="s">
        <v>868</v>
      </c>
      <c r="D48" t="s">
        <v>869</v>
      </c>
    </row>
    <row r="49" spans="1:4">
      <c r="A49" s="1062">
        <v>48</v>
      </c>
      <c r="B49" t="s">
        <v>837</v>
      </c>
      <c r="C49" t="s">
        <v>870</v>
      </c>
      <c r="D49" t="s">
        <v>871</v>
      </c>
    </row>
    <row r="50" spans="1:4">
      <c r="A50" s="1062">
        <v>49</v>
      </c>
      <c r="B50" t="s">
        <v>837</v>
      </c>
      <c r="C50" t="s">
        <v>872</v>
      </c>
      <c r="D50" t="s">
        <v>873</v>
      </c>
    </row>
    <row r="51" spans="1:4">
      <c r="A51" s="1062">
        <v>50</v>
      </c>
      <c r="B51" t="s">
        <v>837</v>
      </c>
      <c r="C51" t="s">
        <v>874</v>
      </c>
      <c r="D51" t="s">
        <v>875</v>
      </c>
    </row>
    <row r="52" spans="1:4">
      <c r="A52" s="1062">
        <v>51</v>
      </c>
      <c r="B52" t="s">
        <v>876</v>
      </c>
      <c r="C52" t="s">
        <v>878</v>
      </c>
      <c r="D52" t="s">
        <v>879</v>
      </c>
    </row>
    <row r="53" spans="1:4">
      <c r="A53" s="1062">
        <v>52</v>
      </c>
      <c r="B53" t="s">
        <v>876</v>
      </c>
      <c r="C53" t="s">
        <v>880</v>
      </c>
      <c r="D53" t="s">
        <v>881</v>
      </c>
    </row>
    <row r="54" spans="1:4">
      <c r="A54" s="1062">
        <v>53</v>
      </c>
      <c r="B54" t="s">
        <v>876</v>
      </c>
      <c r="C54" t="s">
        <v>882</v>
      </c>
      <c r="D54" t="s">
        <v>883</v>
      </c>
    </row>
    <row r="55" spans="1:4">
      <c r="A55" s="1062">
        <v>54</v>
      </c>
      <c r="B55" t="s">
        <v>876</v>
      </c>
      <c r="C55" t="s">
        <v>884</v>
      </c>
      <c r="D55" t="s">
        <v>885</v>
      </c>
    </row>
    <row r="56" spans="1:4">
      <c r="A56" s="1062">
        <v>55</v>
      </c>
      <c r="B56" t="s">
        <v>876</v>
      </c>
      <c r="C56" t="s">
        <v>886</v>
      </c>
      <c r="D56" t="s">
        <v>887</v>
      </c>
    </row>
    <row r="57" spans="1:4">
      <c r="A57" s="1062">
        <v>56</v>
      </c>
      <c r="B57" t="s">
        <v>876</v>
      </c>
      <c r="C57" t="s">
        <v>888</v>
      </c>
      <c r="D57" t="s">
        <v>889</v>
      </c>
    </row>
    <row r="58" spans="1:4">
      <c r="A58" s="1062">
        <v>57</v>
      </c>
      <c r="B58" t="s">
        <v>876</v>
      </c>
      <c r="C58" t="s">
        <v>890</v>
      </c>
      <c r="D58" t="s">
        <v>891</v>
      </c>
    </row>
    <row r="59" spans="1:4">
      <c r="A59" s="1062">
        <v>58</v>
      </c>
      <c r="B59" t="s">
        <v>876</v>
      </c>
      <c r="C59" t="s">
        <v>876</v>
      </c>
      <c r="D59" t="s">
        <v>877</v>
      </c>
    </row>
    <row r="60" spans="1:4">
      <c r="A60" s="1062">
        <v>59</v>
      </c>
      <c r="B60" t="s">
        <v>876</v>
      </c>
      <c r="C60" t="s">
        <v>892</v>
      </c>
      <c r="D60" t="s">
        <v>893</v>
      </c>
    </row>
    <row r="61" spans="1:4">
      <c r="A61" s="1062">
        <v>60</v>
      </c>
      <c r="B61" t="s">
        <v>876</v>
      </c>
      <c r="C61" t="s">
        <v>894</v>
      </c>
      <c r="D61" t="s">
        <v>895</v>
      </c>
    </row>
    <row r="62" spans="1:4">
      <c r="A62" s="1062">
        <v>61</v>
      </c>
      <c r="B62" t="s">
        <v>876</v>
      </c>
      <c r="C62" t="s">
        <v>896</v>
      </c>
      <c r="D62" t="s">
        <v>897</v>
      </c>
    </row>
    <row r="63" spans="1:4">
      <c r="A63" s="1062">
        <v>62</v>
      </c>
      <c r="B63" t="s">
        <v>876</v>
      </c>
      <c r="C63" t="s">
        <v>898</v>
      </c>
      <c r="D63" t="s">
        <v>899</v>
      </c>
    </row>
    <row r="64" spans="1:4">
      <c r="A64" s="1062">
        <v>63</v>
      </c>
      <c r="B64" t="s">
        <v>876</v>
      </c>
      <c r="C64" t="s">
        <v>900</v>
      </c>
      <c r="D64" t="s">
        <v>901</v>
      </c>
    </row>
    <row r="65" spans="1:4">
      <c r="A65" s="1062">
        <v>64</v>
      </c>
      <c r="B65" t="s">
        <v>876</v>
      </c>
      <c r="C65" t="s">
        <v>902</v>
      </c>
      <c r="D65" t="s">
        <v>903</v>
      </c>
    </row>
    <row r="66" spans="1:4">
      <c r="A66" s="1062">
        <v>65</v>
      </c>
      <c r="B66" t="s">
        <v>876</v>
      </c>
      <c r="C66" t="s">
        <v>904</v>
      </c>
      <c r="D66" t="s">
        <v>905</v>
      </c>
    </row>
    <row r="67" spans="1:4">
      <c r="A67" s="1062">
        <v>66</v>
      </c>
      <c r="B67" t="s">
        <v>876</v>
      </c>
      <c r="C67" t="s">
        <v>906</v>
      </c>
      <c r="D67" t="s">
        <v>907</v>
      </c>
    </row>
    <row r="68" spans="1:4">
      <c r="A68" s="1062">
        <v>67</v>
      </c>
      <c r="B68" t="s">
        <v>876</v>
      </c>
      <c r="C68" t="s">
        <v>908</v>
      </c>
      <c r="D68" t="s">
        <v>909</v>
      </c>
    </row>
    <row r="69" spans="1:4">
      <c r="A69" s="1062">
        <v>68</v>
      </c>
      <c r="B69" t="s">
        <v>876</v>
      </c>
      <c r="C69" t="s">
        <v>910</v>
      </c>
      <c r="D69" t="s">
        <v>911</v>
      </c>
    </row>
    <row r="70" spans="1:4">
      <c r="A70" s="1062">
        <v>69</v>
      </c>
      <c r="B70" t="s">
        <v>876</v>
      </c>
      <c r="C70" t="s">
        <v>912</v>
      </c>
      <c r="D70" t="s">
        <v>913</v>
      </c>
    </row>
    <row r="71" spans="1:4">
      <c r="A71" s="1062">
        <v>70</v>
      </c>
      <c r="B71" t="s">
        <v>876</v>
      </c>
      <c r="C71" t="s">
        <v>914</v>
      </c>
      <c r="D71" t="s">
        <v>915</v>
      </c>
    </row>
    <row r="72" spans="1:4">
      <c r="A72" s="1062">
        <v>71</v>
      </c>
      <c r="B72" t="s">
        <v>916</v>
      </c>
      <c r="C72" t="s">
        <v>916</v>
      </c>
      <c r="D72" t="s">
        <v>917</v>
      </c>
    </row>
    <row r="73" spans="1:4">
      <c r="A73" s="1062">
        <v>72</v>
      </c>
      <c r="B73" t="s">
        <v>918</v>
      </c>
      <c r="C73" t="s">
        <v>918</v>
      </c>
      <c r="D73" t="s">
        <v>919</v>
      </c>
    </row>
    <row r="74" spans="1:4">
      <c r="A74" s="1062">
        <v>73</v>
      </c>
      <c r="B74" t="s">
        <v>920</v>
      </c>
      <c r="C74" t="s">
        <v>920</v>
      </c>
      <c r="D74" t="s">
        <v>921</v>
      </c>
    </row>
    <row r="75" spans="1:4">
      <c r="A75" s="1062">
        <v>74</v>
      </c>
      <c r="B75" t="s">
        <v>922</v>
      </c>
      <c r="C75" t="s">
        <v>922</v>
      </c>
      <c r="D75" t="s">
        <v>923</v>
      </c>
    </row>
    <row r="76" spans="1:4">
      <c r="A76" s="1062">
        <v>75</v>
      </c>
      <c r="B76" t="s">
        <v>924</v>
      </c>
      <c r="C76" t="s">
        <v>924</v>
      </c>
      <c r="D76" t="s">
        <v>925</v>
      </c>
    </row>
    <row r="77" spans="1:4">
      <c r="A77" s="1062">
        <v>76</v>
      </c>
      <c r="B77" t="s">
        <v>926</v>
      </c>
      <c r="C77" t="s">
        <v>928</v>
      </c>
      <c r="D77" t="s">
        <v>929</v>
      </c>
    </row>
    <row r="78" spans="1:4">
      <c r="A78" s="1062">
        <v>77</v>
      </c>
      <c r="B78" t="s">
        <v>926</v>
      </c>
      <c r="C78" t="s">
        <v>930</v>
      </c>
      <c r="D78" t="s">
        <v>931</v>
      </c>
    </row>
    <row r="79" spans="1:4">
      <c r="A79" s="1062">
        <v>78</v>
      </c>
      <c r="B79" t="s">
        <v>926</v>
      </c>
      <c r="C79" t="s">
        <v>932</v>
      </c>
      <c r="D79" t="s">
        <v>933</v>
      </c>
    </row>
    <row r="80" spans="1:4">
      <c r="A80" s="1062">
        <v>79</v>
      </c>
      <c r="B80" t="s">
        <v>926</v>
      </c>
      <c r="C80" t="s">
        <v>934</v>
      </c>
      <c r="D80" t="s">
        <v>935</v>
      </c>
    </row>
    <row r="81" spans="1:4">
      <c r="A81" s="1062">
        <v>80</v>
      </c>
      <c r="B81" t="s">
        <v>926</v>
      </c>
      <c r="C81" t="s">
        <v>936</v>
      </c>
      <c r="D81" t="s">
        <v>937</v>
      </c>
    </row>
    <row r="82" spans="1:4">
      <c r="A82" s="1062">
        <v>81</v>
      </c>
      <c r="B82" t="s">
        <v>926</v>
      </c>
      <c r="C82" t="s">
        <v>926</v>
      </c>
      <c r="D82" t="s">
        <v>927</v>
      </c>
    </row>
    <row r="83" spans="1:4">
      <c r="A83" s="1062">
        <v>82</v>
      </c>
      <c r="B83" t="s">
        <v>926</v>
      </c>
      <c r="C83" t="s">
        <v>938</v>
      </c>
      <c r="D83" t="s">
        <v>939</v>
      </c>
    </row>
    <row r="84" spans="1:4">
      <c r="A84" s="1062">
        <v>83</v>
      </c>
      <c r="B84" t="s">
        <v>926</v>
      </c>
      <c r="C84" t="s">
        <v>940</v>
      </c>
      <c r="D84" t="s">
        <v>941</v>
      </c>
    </row>
    <row r="85" spans="1:4">
      <c r="A85" s="1062">
        <v>84</v>
      </c>
      <c r="B85" t="s">
        <v>926</v>
      </c>
      <c r="C85" t="s">
        <v>942</v>
      </c>
      <c r="D85" t="s">
        <v>943</v>
      </c>
    </row>
    <row r="86" spans="1:4">
      <c r="A86" s="1062">
        <v>85</v>
      </c>
      <c r="B86" t="s">
        <v>926</v>
      </c>
      <c r="C86" t="s">
        <v>944</v>
      </c>
      <c r="D86" t="s">
        <v>945</v>
      </c>
    </row>
    <row r="87" spans="1:4">
      <c r="A87" s="1062">
        <v>86</v>
      </c>
      <c r="B87" t="s">
        <v>926</v>
      </c>
      <c r="C87" t="s">
        <v>946</v>
      </c>
      <c r="D87" t="s">
        <v>947</v>
      </c>
    </row>
    <row r="88" spans="1:4">
      <c r="A88" s="1062">
        <v>87</v>
      </c>
      <c r="B88" t="s">
        <v>926</v>
      </c>
      <c r="C88" t="s">
        <v>948</v>
      </c>
      <c r="D88" t="s">
        <v>949</v>
      </c>
    </row>
    <row r="89" spans="1:4">
      <c r="A89" s="1062">
        <v>88</v>
      </c>
      <c r="B89" t="s">
        <v>926</v>
      </c>
      <c r="C89" t="s">
        <v>950</v>
      </c>
      <c r="D89" t="s">
        <v>951</v>
      </c>
    </row>
    <row r="90" spans="1:4">
      <c r="A90" s="1062">
        <v>89</v>
      </c>
      <c r="B90" t="s">
        <v>926</v>
      </c>
      <c r="C90" t="s">
        <v>952</v>
      </c>
      <c r="D90" t="s">
        <v>953</v>
      </c>
    </row>
    <row r="91" spans="1:4">
      <c r="A91" s="1062">
        <v>90</v>
      </c>
      <c r="B91" t="s">
        <v>954</v>
      </c>
      <c r="C91" t="s">
        <v>956</v>
      </c>
      <c r="D91" t="s">
        <v>957</v>
      </c>
    </row>
    <row r="92" spans="1:4">
      <c r="A92" s="1062">
        <v>91</v>
      </c>
      <c r="B92" t="s">
        <v>954</v>
      </c>
      <c r="C92" t="s">
        <v>958</v>
      </c>
      <c r="D92" t="s">
        <v>959</v>
      </c>
    </row>
    <row r="93" spans="1:4">
      <c r="A93" s="1062">
        <v>92</v>
      </c>
      <c r="B93" t="s">
        <v>954</v>
      </c>
      <c r="C93" t="s">
        <v>960</v>
      </c>
      <c r="D93" t="s">
        <v>961</v>
      </c>
    </row>
    <row r="94" spans="1:4">
      <c r="A94" s="1062">
        <v>93</v>
      </c>
      <c r="B94" t="s">
        <v>954</v>
      </c>
      <c r="C94" t="s">
        <v>962</v>
      </c>
      <c r="D94" t="s">
        <v>963</v>
      </c>
    </row>
    <row r="95" spans="1:4">
      <c r="A95" s="1062">
        <v>94</v>
      </c>
      <c r="B95" t="s">
        <v>954</v>
      </c>
      <c r="C95" t="s">
        <v>964</v>
      </c>
      <c r="D95" t="s">
        <v>965</v>
      </c>
    </row>
    <row r="96" spans="1:4">
      <c r="A96" s="1062">
        <v>95</v>
      </c>
      <c r="B96" t="s">
        <v>954</v>
      </c>
      <c r="C96" t="s">
        <v>954</v>
      </c>
      <c r="D96" t="s">
        <v>955</v>
      </c>
    </row>
    <row r="97" spans="1:4">
      <c r="A97" s="1062">
        <v>96</v>
      </c>
      <c r="B97" t="s">
        <v>954</v>
      </c>
      <c r="C97" t="s">
        <v>966</v>
      </c>
      <c r="D97" t="s">
        <v>967</v>
      </c>
    </row>
    <row r="98" spans="1:4">
      <c r="A98" s="1062">
        <v>97</v>
      </c>
      <c r="B98" t="s">
        <v>954</v>
      </c>
      <c r="C98" t="s">
        <v>968</v>
      </c>
      <c r="D98" t="s">
        <v>969</v>
      </c>
    </row>
    <row r="99" spans="1:4">
      <c r="A99" s="1062">
        <v>98</v>
      </c>
      <c r="B99" t="s">
        <v>954</v>
      </c>
      <c r="C99" t="s">
        <v>970</v>
      </c>
      <c r="D99" t="s">
        <v>971</v>
      </c>
    </row>
    <row r="100" spans="1:4">
      <c r="A100" s="1062">
        <v>99</v>
      </c>
      <c r="B100" t="s">
        <v>954</v>
      </c>
      <c r="C100" t="s">
        <v>972</v>
      </c>
      <c r="D100" t="s">
        <v>973</v>
      </c>
    </row>
    <row r="101" spans="1:4">
      <c r="A101" s="1062">
        <v>100</v>
      </c>
      <c r="B101" t="s">
        <v>954</v>
      </c>
      <c r="C101" t="s">
        <v>974</v>
      </c>
      <c r="D101" t="s">
        <v>975</v>
      </c>
    </row>
    <row r="102" spans="1:4">
      <c r="A102" s="1062">
        <v>101</v>
      </c>
      <c r="B102" t="s">
        <v>954</v>
      </c>
      <c r="C102" t="s">
        <v>976</v>
      </c>
      <c r="D102" t="s">
        <v>977</v>
      </c>
    </row>
    <row r="103" spans="1:4">
      <c r="A103" s="1062">
        <v>102</v>
      </c>
      <c r="B103" t="s">
        <v>954</v>
      </c>
      <c r="C103" t="s">
        <v>978</v>
      </c>
      <c r="D103" t="s">
        <v>979</v>
      </c>
    </row>
    <row r="104" spans="1:4">
      <c r="A104" s="1062">
        <v>103</v>
      </c>
      <c r="B104" t="s">
        <v>954</v>
      </c>
      <c r="C104" t="s">
        <v>980</v>
      </c>
      <c r="D104" t="s">
        <v>981</v>
      </c>
    </row>
    <row r="105" spans="1:4">
      <c r="A105" s="1062">
        <v>104</v>
      </c>
      <c r="B105" t="s">
        <v>954</v>
      </c>
      <c r="C105" t="s">
        <v>982</v>
      </c>
      <c r="D105" t="s">
        <v>983</v>
      </c>
    </row>
    <row r="106" spans="1:4">
      <c r="A106" s="1062">
        <v>105</v>
      </c>
      <c r="B106" t="s">
        <v>954</v>
      </c>
      <c r="C106" t="s">
        <v>984</v>
      </c>
      <c r="D106" t="s">
        <v>985</v>
      </c>
    </row>
    <row r="107" spans="1:4">
      <c r="A107" s="1062">
        <v>106</v>
      </c>
      <c r="B107" t="s">
        <v>954</v>
      </c>
      <c r="C107" t="s">
        <v>986</v>
      </c>
      <c r="D107" t="s">
        <v>987</v>
      </c>
    </row>
    <row r="108" spans="1:4">
      <c r="A108" s="1062">
        <v>107</v>
      </c>
      <c r="B108" t="s">
        <v>954</v>
      </c>
      <c r="C108" t="s">
        <v>988</v>
      </c>
      <c r="D108" t="s">
        <v>989</v>
      </c>
    </row>
    <row r="109" spans="1:4">
      <c r="A109" s="1062">
        <v>108</v>
      </c>
      <c r="B109" t="s">
        <v>954</v>
      </c>
      <c r="C109" t="s">
        <v>990</v>
      </c>
      <c r="D109" t="s">
        <v>991</v>
      </c>
    </row>
    <row r="110" spans="1:4">
      <c r="A110" s="1062">
        <v>109</v>
      </c>
      <c r="B110" t="s">
        <v>954</v>
      </c>
      <c r="C110" t="s">
        <v>992</v>
      </c>
      <c r="D110" t="s">
        <v>993</v>
      </c>
    </row>
    <row r="111" spans="1:4">
      <c r="A111" s="1062">
        <v>110</v>
      </c>
      <c r="B111" t="s">
        <v>954</v>
      </c>
      <c r="C111" t="s">
        <v>994</v>
      </c>
      <c r="D111" t="s">
        <v>995</v>
      </c>
    </row>
    <row r="112" spans="1:4">
      <c r="A112" s="1062">
        <v>111</v>
      </c>
      <c r="B112" t="s">
        <v>954</v>
      </c>
      <c r="C112" t="s">
        <v>996</v>
      </c>
      <c r="D112" t="s">
        <v>997</v>
      </c>
    </row>
    <row r="113" spans="1:4">
      <c r="A113" s="1062">
        <v>112</v>
      </c>
      <c r="B113" t="s">
        <v>954</v>
      </c>
      <c r="C113" t="s">
        <v>998</v>
      </c>
      <c r="D113" t="s">
        <v>999</v>
      </c>
    </row>
    <row r="114" spans="1:4">
      <c r="A114" s="1062">
        <v>113</v>
      </c>
      <c r="B114" t="s">
        <v>954</v>
      </c>
      <c r="C114" t="s">
        <v>1000</v>
      </c>
      <c r="D114" t="s">
        <v>1001</v>
      </c>
    </row>
    <row r="115" spans="1:4">
      <c r="A115" s="1062">
        <v>114</v>
      </c>
      <c r="B115" t="s">
        <v>954</v>
      </c>
      <c r="C115" t="s">
        <v>1002</v>
      </c>
      <c r="D115" t="s">
        <v>1003</v>
      </c>
    </row>
    <row r="116" spans="1:4">
      <c r="A116" s="1062">
        <v>115</v>
      </c>
      <c r="B116" t="s">
        <v>1004</v>
      </c>
      <c r="C116" t="s">
        <v>1006</v>
      </c>
      <c r="D116" t="s">
        <v>1007</v>
      </c>
    </row>
    <row r="117" spans="1:4">
      <c r="A117" s="1062">
        <v>116</v>
      </c>
      <c r="B117" t="s">
        <v>1004</v>
      </c>
      <c r="C117" t="s">
        <v>1008</v>
      </c>
      <c r="D117" t="s">
        <v>1009</v>
      </c>
    </row>
    <row r="118" spans="1:4">
      <c r="A118" s="1062">
        <v>117</v>
      </c>
      <c r="B118" t="s">
        <v>1004</v>
      </c>
      <c r="C118" t="s">
        <v>1010</v>
      </c>
      <c r="D118" t="s">
        <v>1011</v>
      </c>
    </row>
    <row r="119" spans="1:4">
      <c r="A119" s="1062">
        <v>118</v>
      </c>
      <c r="B119" t="s">
        <v>1004</v>
      </c>
      <c r="C119" t="s">
        <v>1012</v>
      </c>
      <c r="D119" t="s">
        <v>1013</v>
      </c>
    </row>
    <row r="120" spans="1:4">
      <c r="A120" s="1062">
        <v>119</v>
      </c>
      <c r="B120" t="s">
        <v>1004</v>
      </c>
      <c r="C120" t="s">
        <v>1014</v>
      </c>
      <c r="D120" t="s">
        <v>1015</v>
      </c>
    </row>
    <row r="121" spans="1:4">
      <c r="A121" s="1062">
        <v>120</v>
      </c>
      <c r="B121" t="s">
        <v>1004</v>
      </c>
      <c r="C121" t="s">
        <v>1016</v>
      </c>
      <c r="D121" t="s">
        <v>1017</v>
      </c>
    </row>
    <row r="122" spans="1:4">
      <c r="A122" s="1062">
        <v>121</v>
      </c>
      <c r="B122" t="s">
        <v>1004</v>
      </c>
      <c r="C122" t="s">
        <v>1004</v>
      </c>
      <c r="D122" t="s">
        <v>1005</v>
      </c>
    </row>
    <row r="123" spans="1:4">
      <c r="A123" s="1062">
        <v>122</v>
      </c>
      <c r="B123" t="s">
        <v>1004</v>
      </c>
      <c r="C123" t="s">
        <v>1018</v>
      </c>
      <c r="D123" t="s">
        <v>1019</v>
      </c>
    </row>
    <row r="124" spans="1:4">
      <c r="A124" s="1062">
        <v>123</v>
      </c>
      <c r="B124" t="s">
        <v>1004</v>
      </c>
      <c r="C124" t="s">
        <v>1020</v>
      </c>
      <c r="D124" t="s">
        <v>1021</v>
      </c>
    </row>
    <row r="125" spans="1:4">
      <c r="A125" s="1062">
        <v>124</v>
      </c>
      <c r="B125" t="s">
        <v>1004</v>
      </c>
      <c r="C125" t="s">
        <v>1022</v>
      </c>
      <c r="D125" t="s">
        <v>1023</v>
      </c>
    </row>
    <row r="126" spans="1:4">
      <c r="A126" s="1062">
        <v>125</v>
      </c>
      <c r="B126" t="s">
        <v>1004</v>
      </c>
      <c r="C126" t="s">
        <v>1024</v>
      </c>
      <c r="D126" t="s">
        <v>1025</v>
      </c>
    </row>
    <row r="127" spans="1:4">
      <c r="A127" s="1062">
        <v>126</v>
      </c>
      <c r="B127" t="s">
        <v>1026</v>
      </c>
      <c r="C127" t="s">
        <v>1028</v>
      </c>
      <c r="D127" t="s">
        <v>1029</v>
      </c>
    </row>
    <row r="128" spans="1:4">
      <c r="A128" s="1062">
        <v>127</v>
      </c>
      <c r="B128" t="s">
        <v>1026</v>
      </c>
      <c r="C128" t="s">
        <v>1030</v>
      </c>
      <c r="D128" t="s">
        <v>1031</v>
      </c>
    </row>
    <row r="129" spans="1:4">
      <c r="A129" s="1062">
        <v>128</v>
      </c>
      <c r="B129" t="s">
        <v>1026</v>
      </c>
      <c r="C129" t="s">
        <v>1032</v>
      </c>
      <c r="D129" t="s">
        <v>1033</v>
      </c>
    </row>
    <row r="130" spans="1:4">
      <c r="A130" s="1062">
        <v>129</v>
      </c>
      <c r="B130" t="s">
        <v>1026</v>
      </c>
      <c r="C130" t="s">
        <v>1034</v>
      </c>
      <c r="D130" t="s">
        <v>1035</v>
      </c>
    </row>
    <row r="131" spans="1:4">
      <c r="A131" s="1062">
        <v>130</v>
      </c>
      <c r="B131" t="s">
        <v>1026</v>
      </c>
      <c r="C131" t="s">
        <v>1026</v>
      </c>
      <c r="D131" t="s">
        <v>1027</v>
      </c>
    </row>
    <row r="132" spans="1:4">
      <c r="A132" s="1062">
        <v>131</v>
      </c>
      <c r="B132" t="s">
        <v>1026</v>
      </c>
      <c r="C132" t="s">
        <v>1036</v>
      </c>
      <c r="D132" t="s">
        <v>1037</v>
      </c>
    </row>
    <row r="133" spans="1:4">
      <c r="A133" s="1062">
        <v>132</v>
      </c>
      <c r="B133" t="s">
        <v>1026</v>
      </c>
      <c r="C133" t="s">
        <v>1038</v>
      </c>
      <c r="D133" t="s">
        <v>1039</v>
      </c>
    </row>
    <row r="134" spans="1:4">
      <c r="A134" s="1062">
        <v>133</v>
      </c>
      <c r="B134" t="s">
        <v>1026</v>
      </c>
      <c r="C134" t="s">
        <v>1040</v>
      </c>
      <c r="D134" t="s">
        <v>1041</v>
      </c>
    </row>
    <row r="135" spans="1:4">
      <c r="A135" s="1062">
        <v>134</v>
      </c>
      <c r="B135" t="s">
        <v>1026</v>
      </c>
      <c r="C135" t="s">
        <v>1042</v>
      </c>
      <c r="D135" t="s">
        <v>1043</v>
      </c>
    </row>
    <row r="136" spans="1:4">
      <c r="A136" s="1062">
        <v>135</v>
      </c>
      <c r="B136" t="s">
        <v>1026</v>
      </c>
      <c r="C136" t="s">
        <v>1044</v>
      </c>
      <c r="D136" t="s">
        <v>1045</v>
      </c>
    </row>
    <row r="137" spans="1:4">
      <c r="A137" s="1062">
        <v>136</v>
      </c>
      <c r="B137" t="s">
        <v>1026</v>
      </c>
      <c r="C137" t="s">
        <v>1046</v>
      </c>
      <c r="D137" t="s">
        <v>1047</v>
      </c>
    </row>
    <row r="138" spans="1:4">
      <c r="A138" s="1062">
        <v>137</v>
      </c>
      <c r="B138" t="s">
        <v>1026</v>
      </c>
      <c r="C138" t="s">
        <v>1048</v>
      </c>
      <c r="D138" t="s">
        <v>1049</v>
      </c>
    </row>
    <row r="139" spans="1:4">
      <c r="A139" s="1062">
        <v>138</v>
      </c>
      <c r="B139" t="s">
        <v>1026</v>
      </c>
      <c r="C139" t="s">
        <v>1050</v>
      </c>
      <c r="D139" t="s">
        <v>1051</v>
      </c>
    </row>
    <row r="140" spans="1:4">
      <c r="A140" s="1062">
        <v>139</v>
      </c>
      <c r="B140" t="s">
        <v>1052</v>
      </c>
      <c r="C140" t="s">
        <v>1054</v>
      </c>
      <c r="D140" t="s">
        <v>1055</v>
      </c>
    </row>
    <row r="141" spans="1:4">
      <c r="A141" s="1062">
        <v>140</v>
      </c>
      <c r="B141" t="s">
        <v>1052</v>
      </c>
      <c r="C141" t="s">
        <v>1056</v>
      </c>
      <c r="D141" t="s">
        <v>1057</v>
      </c>
    </row>
    <row r="142" spans="1:4">
      <c r="A142" s="1062">
        <v>141</v>
      </c>
      <c r="B142" t="s">
        <v>1052</v>
      </c>
      <c r="C142" t="s">
        <v>1058</v>
      </c>
      <c r="D142" t="s">
        <v>1059</v>
      </c>
    </row>
    <row r="143" spans="1:4">
      <c r="A143" s="1062">
        <v>142</v>
      </c>
      <c r="B143" t="s">
        <v>1052</v>
      </c>
      <c r="C143" t="s">
        <v>1060</v>
      </c>
      <c r="D143" t="s">
        <v>1061</v>
      </c>
    </row>
    <row r="144" spans="1:4">
      <c r="A144" s="1062">
        <v>143</v>
      </c>
      <c r="B144" t="s">
        <v>1052</v>
      </c>
      <c r="C144" t="s">
        <v>1052</v>
      </c>
      <c r="D144" t="s">
        <v>1053</v>
      </c>
    </row>
    <row r="145" spans="1:4">
      <c r="A145" s="1062">
        <v>144</v>
      </c>
      <c r="B145" t="s">
        <v>1052</v>
      </c>
      <c r="C145" t="s">
        <v>1062</v>
      </c>
      <c r="D145" t="s">
        <v>1063</v>
      </c>
    </row>
    <row r="146" spans="1:4">
      <c r="A146" s="1062">
        <v>145</v>
      </c>
      <c r="B146" t="s">
        <v>1052</v>
      </c>
      <c r="C146" t="s">
        <v>1064</v>
      </c>
      <c r="D146" t="s">
        <v>1065</v>
      </c>
    </row>
    <row r="147" spans="1:4">
      <c r="A147" s="1062">
        <v>146</v>
      </c>
      <c r="B147" t="s">
        <v>1052</v>
      </c>
      <c r="C147" t="s">
        <v>1066</v>
      </c>
      <c r="D147" t="s">
        <v>1067</v>
      </c>
    </row>
    <row r="148" spans="1:4">
      <c r="A148" s="1062">
        <v>147</v>
      </c>
      <c r="B148" t="s">
        <v>1052</v>
      </c>
      <c r="C148" t="s">
        <v>1068</v>
      </c>
      <c r="D148" t="s">
        <v>1069</v>
      </c>
    </row>
    <row r="149" spans="1:4">
      <c r="A149" s="1062">
        <v>148</v>
      </c>
      <c r="B149" t="s">
        <v>1052</v>
      </c>
      <c r="C149" t="s">
        <v>1070</v>
      </c>
      <c r="D149" t="s">
        <v>1071</v>
      </c>
    </row>
    <row r="150" spans="1:4">
      <c r="A150" s="1062">
        <v>149</v>
      </c>
      <c r="B150" t="s">
        <v>1072</v>
      </c>
      <c r="C150" t="s">
        <v>1074</v>
      </c>
      <c r="D150" t="s">
        <v>1075</v>
      </c>
    </row>
    <row r="151" spans="1:4">
      <c r="A151" s="1062">
        <v>150</v>
      </c>
      <c r="B151" t="s">
        <v>1072</v>
      </c>
      <c r="C151" t="s">
        <v>1076</v>
      </c>
      <c r="D151" t="s">
        <v>1077</v>
      </c>
    </row>
    <row r="152" spans="1:4">
      <c r="A152" s="1062">
        <v>151</v>
      </c>
      <c r="B152" t="s">
        <v>1072</v>
      </c>
      <c r="C152" t="s">
        <v>1078</v>
      </c>
      <c r="D152" t="s">
        <v>1079</v>
      </c>
    </row>
    <row r="153" spans="1:4">
      <c r="A153" s="1062">
        <v>152</v>
      </c>
      <c r="B153" t="s">
        <v>1072</v>
      </c>
      <c r="C153" t="s">
        <v>1080</v>
      </c>
      <c r="D153" t="s">
        <v>1081</v>
      </c>
    </row>
    <row r="154" spans="1:4">
      <c r="A154" s="1062">
        <v>153</v>
      </c>
      <c r="B154" t="s">
        <v>1072</v>
      </c>
      <c r="C154" t="s">
        <v>1072</v>
      </c>
      <c r="D154" t="s">
        <v>1073</v>
      </c>
    </row>
    <row r="155" spans="1:4">
      <c r="A155" s="1062">
        <v>154</v>
      </c>
      <c r="B155" t="s">
        <v>1072</v>
      </c>
      <c r="C155" t="s">
        <v>1082</v>
      </c>
      <c r="D155" t="s">
        <v>1083</v>
      </c>
    </row>
    <row r="156" spans="1:4">
      <c r="A156" s="1062">
        <v>155</v>
      </c>
      <c r="B156" t="s">
        <v>1072</v>
      </c>
      <c r="C156" t="s">
        <v>1084</v>
      </c>
      <c r="D156" t="s">
        <v>1085</v>
      </c>
    </row>
    <row r="157" spans="1:4">
      <c r="A157" s="1062">
        <v>156</v>
      </c>
      <c r="B157" t="s">
        <v>1072</v>
      </c>
      <c r="C157" t="s">
        <v>1086</v>
      </c>
      <c r="D157" t="s">
        <v>1087</v>
      </c>
    </row>
    <row r="158" spans="1:4">
      <c r="A158" s="1062">
        <v>157</v>
      </c>
      <c r="B158" t="s">
        <v>1072</v>
      </c>
      <c r="C158" t="s">
        <v>1088</v>
      </c>
      <c r="D158" t="s">
        <v>1089</v>
      </c>
    </row>
    <row r="159" spans="1:4">
      <c r="A159" s="1062">
        <v>158</v>
      </c>
      <c r="B159" t="s">
        <v>1072</v>
      </c>
      <c r="C159" t="s">
        <v>1090</v>
      </c>
      <c r="D159" t="s">
        <v>1091</v>
      </c>
    </row>
    <row r="160" spans="1:4">
      <c r="A160" s="1062">
        <v>159</v>
      </c>
      <c r="B160" t="s">
        <v>1072</v>
      </c>
      <c r="C160" t="s">
        <v>1092</v>
      </c>
      <c r="D160" t="s">
        <v>1093</v>
      </c>
    </row>
    <row r="161" spans="1:4">
      <c r="A161" s="1062">
        <v>160</v>
      </c>
      <c r="B161" t="s">
        <v>1094</v>
      </c>
      <c r="C161" t="s">
        <v>1096</v>
      </c>
      <c r="D161" t="s">
        <v>1097</v>
      </c>
    </row>
    <row r="162" spans="1:4">
      <c r="A162" s="1062">
        <v>161</v>
      </c>
      <c r="B162" t="s">
        <v>1094</v>
      </c>
      <c r="C162" t="s">
        <v>1098</v>
      </c>
      <c r="D162" t="s">
        <v>1099</v>
      </c>
    </row>
    <row r="163" spans="1:4">
      <c r="A163" s="1062">
        <v>162</v>
      </c>
      <c r="B163" t="s">
        <v>1094</v>
      </c>
      <c r="C163" t="s">
        <v>1100</v>
      </c>
      <c r="D163" t="s">
        <v>1101</v>
      </c>
    </row>
    <row r="164" spans="1:4">
      <c r="A164" s="1062">
        <v>163</v>
      </c>
      <c r="B164" t="s">
        <v>1094</v>
      </c>
      <c r="C164" t="s">
        <v>1102</v>
      </c>
      <c r="D164" t="s">
        <v>1103</v>
      </c>
    </row>
    <row r="165" spans="1:4">
      <c r="A165" s="1062">
        <v>164</v>
      </c>
      <c r="B165" t="s">
        <v>1094</v>
      </c>
      <c r="C165" t="s">
        <v>1104</v>
      </c>
      <c r="D165" t="s">
        <v>1105</v>
      </c>
    </row>
    <row r="166" spans="1:4">
      <c r="A166" s="1062">
        <v>165</v>
      </c>
      <c r="B166" t="s">
        <v>1094</v>
      </c>
      <c r="C166" t="s">
        <v>1094</v>
      </c>
      <c r="D166" t="s">
        <v>1095</v>
      </c>
    </row>
    <row r="167" spans="1:4">
      <c r="A167" s="1062">
        <v>166</v>
      </c>
      <c r="B167" t="s">
        <v>1094</v>
      </c>
      <c r="C167" t="s">
        <v>1106</v>
      </c>
      <c r="D167" t="s">
        <v>1107</v>
      </c>
    </row>
    <row r="168" spans="1:4">
      <c r="A168" s="1062">
        <v>167</v>
      </c>
      <c r="B168" t="s">
        <v>1094</v>
      </c>
      <c r="C168" t="s">
        <v>799</v>
      </c>
      <c r="D168" t="s">
        <v>1108</v>
      </c>
    </row>
    <row r="169" spans="1:4">
      <c r="A169" s="1062">
        <v>168</v>
      </c>
      <c r="B169" t="s">
        <v>1094</v>
      </c>
      <c r="C169" t="s">
        <v>1109</v>
      </c>
      <c r="D169" t="s">
        <v>1110</v>
      </c>
    </row>
    <row r="170" spans="1:4">
      <c r="A170" s="1062">
        <v>169</v>
      </c>
      <c r="B170" t="s">
        <v>1094</v>
      </c>
      <c r="C170" t="s">
        <v>1111</v>
      </c>
      <c r="D170" t="s">
        <v>1112</v>
      </c>
    </row>
    <row r="171" spans="1:4">
      <c r="A171" s="1062">
        <v>170</v>
      </c>
      <c r="B171" t="s">
        <v>1094</v>
      </c>
      <c r="C171" t="s">
        <v>1113</v>
      </c>
      <c r="D171" t="s">
        <v>1114</v>
      </c>
    </row>
    <row r="172" spans="1:4">
      <c r="A172" s="1062">
        <v>171</v>
      </c>
      <c r="B172" t="s">
        <v>1094</v>
      </c>
      <c r="C172" t="s">
        <v>1115</v>
      </c>
      <c r="D172" t="s">
        <v>1116</v>
      </c>
    </row>
    <row r="173" spans="1:4">
      <c r="A173" s="1062">
        <v>172</v>
      </c>
      <c r="B173" t="s">
        <v>1094</v>
      </c>
      <c r="C173" t="s">
        <v>1117</v>
      </c>
      <c r="D173" t="s">
        <v>1118</v>
      </c>
    </row>
    <row r="174" spans="1:4">
      <c r="A174" s="1062">
        <v>173</v>
      </c>
      <c r="B174" t="s">
        <v>1119</v>
      </c>
      <c r="C174" t="s">
        <v>1028</v>
      </c>
      <c r="D174" t="s">
        <v>1121</v>
      </c>
    </row>
    <row r="175" spans="1:4">
      <c r="A175" s="1062">
        <v>174</v>
      </c>
      <c r="B175" t="s">
        <v>1119</v>
      </c>
      <c r="C175" t="s">
        <v>1122</v>
      </c>
      <c r="D175" t="s">
        <v>1123</v>
      </c>
    </row>
    <row r="176" spans="1:4">
      <c r="A176" s="1062">
        <v>175</v>
      </c>
      <c r="B176" t="s">
        <v>1119</v>
      </c>
      <c r="C176" t="s">
        <v>1124</v>
      </c>
      <c r="D176" t="s">
        <v>1125</v>
      </c>
    </row>
    <row r="177" spans="1:4">
      <c r="A177" s="1062">
        <v>176</v>
      </c>
      <c r="B177" t="s">
        <v>1119</v>
      </c>
      <c r="C177" t="s">
        <v>1126</v>
      </c>
      <c r="D177" t="s">
        <v>1127</v>
      </c>
    </row>
    <row r="178" spans="1:4">
      <c r="A178" s="1062">
        <v>177</v>
      </c>
      <c r="B178" t="s">
        <v>1119</v>
      </c>
      <c r="C178" t="s">
        <v>1119</v>
      </c>
      <c r="D178" t="s">
        <v>1120</v>
      </c>
    </row>
    <row r="179" spans="1:4">
      <c r="A179" s="1062">
        <v>178</v>
      </c>
      <c r="B179" t="s">
        <v>1119</v>
      </c>
      <c r="C179" t="s">
        <v>1128</v>
      </c>
      <c r="D179" t="s">
        <v>1129</v>
      </c>
    </row>
    <row r="180" spans="1:4">
      <c r="A180" s="1062">
        <v>179</v>
      </c>
      <c r="B180" t="s">
        <v>1119</v>
      </c>
      <c r="C180" t="s">
        <v>1130</v>
      </c>
      <c r="D180" t="s">
        <v>1131</v>
      </c>
    </row>
    <row r="181" spans="1:4">
      <c r="A181" s="1062">
        <v>180</v>
      </c>
      <c r="B181" t="s">
        <v>1119</v>
      </c>
      <c r="C181" t="s">
        <v>1132</v>
      </c>
      <c r="D181" t="s">
        <v>1133</v>
      </c>
    </row>
    <row r="182" spans="1:4">
      <c r="A182" s="1062">
        <v>181</v>
      </c>
      <c r="B182" t="s">
        <v>1119</v>
      </c>
      <c r="C182" t="s">
        <v>1134</v>
      </c>
      <c r="D182" t="s">
        <v>1135</v>
      </c>
    </row>
    <row r="183" spans="1:4">
      <c r="A183" s="1062">
        <v>182</v>
      </c>
      <c r="B183" t="s">
        <v>1119</v>
      </c>
      <c r="C183" t="s">
        <v>1136</v>
      </c>
      <c r="D183" t="s">
        <v>1137</v>
      </c>
    </row>
    <row r="184" spans="1:4">
      <c r="A184" s="1062">
        <v>183</v>
      </c>
      <c r="B184" t="s">
        <v>1119</v>
      </c>
      <c r="C184" t="s">
        <v>1138</v>
      </c>
      <c r="D184" t="s">
        <v>1139</v>
      </c>
    </row>
    <row r="185" spans="1:4">
      <c r="A185" s="1062">
        <v>184</v>
      </c>
      <c r="B185" t="s">
        <v>1119</v>
      </c>
      <c r="C185" t="s">
        <v>1140</v>
      </c>
      <c r="D185" t="s">
        <v>1141</v>
      </c>
    </row>
    <row r="186" spans="1:4">
      <c r="A186" s="1062">
        <v>185</v>
      </c>
      <c r="B186" t="s">
        <v>1119</v>
      </c>
      <c r="C186" t="s">
        <v>1142</v>
      </c>
      <c r="D186" t="s">
        <v>1143</v>
      </c>
    </row>
    <row r="187" spans="1:4">
      <c r="A187" s="1062">
        <v>186</v>
      </c>
      <c r="B187" t="s">
        <v>1119</v>
      </c>
      <c r="C187" t="s">
        <v>1144</v>
      </c>
      <c r="D187" t="s">
        <v>1145</v>
      </c>
    </row>
    <row r="188" spans="1:4">
      <c r="A188" s="1062">
        <v>187</v>
      </c>
      <c r="B188" t="s">
        <v>1119</v>
      </c>
      <c r="C188" t="s">
        <v>1146</v>
      </c>
      <c r="D188" t="s">
        <v>1147</v>
      </c>
    </row>
    <row r="189" spans="1:4">
      <c r="A189" s="1062">
        <v>188</v>
      </c>
      <c r="B189" t="s">
        <v>1119</v>
      </c>
      <c r="C189" t="s">
        <v>1148</v>
      </c>
      <c r="D189" t="s">
        <v>1149</v>
      </c>
    </row>
    <row r="190" spans="1:4">
      <c r="A190" s="1062">
        <v>189</v>
      </c>
      <c r="B190" t="s">
        <v>1119</v>
      </c>
      <c r="C190" t="s">
        <v>1150</v>
      </c>
      <c r="D190" t="s">
        <v>1151</v>
      </c>
    </row>
    <row r="191" spans="1:4">
      <c r="A191" s="1062">
        <v>190</v>
      </c>
      <c r="B191" t="s">
        <v>1152</v>
      </c>
      <c r="C191" t="s">
        <v>1154</v>
      </c>
      <c r="D191" t="s">
        <v>1155</v>
      </c>
    </row>
    <row r="192" spans="1:4">
      <c r="A192" s="1062">
        <v>191</v>
      </c>
      <c r="B192" t="s">
        <v>1152</v>
      </c>
      <c r="C192" t="s">
        <v>1018</v>
      </c>
      <c r="D192" t="s">
        <v>1156</v>
      </c>
    </row>
    <row r="193" spans="1:4">
      <c r="A193" s="1062">
        <v>192</v>
      </c>
      <c r="B193" t="s">
        <v>1152</v>
      </c>
      <c r="C193" t="s">
        <v>1157</v>
      </c>
      <c r="D193" t="s">
        <v>1158</v>
      </c>
    </row>
    <row r="194" spans="1:4">
      <c r="A194" s="1062">
        <v>193</v>
      </c>
      <c r="B194" t="s">
        <v>1152</v>
      </c>
      <c r="C194" t="s">
        <v>1159</v>
      </c>
      <c r="D194" t="s">
        <v>1160</v>
      </c>
    </row>
    <row r="195" spans="1:4">
      <c r="A195" s="1062">
        <v>194</v>
      </c>
      <c r="B195" t="s">
        <v>1152</v>
      </c>
      <c r="C195" t="s">
        <v>1161</v>
      </c>
      <c r="D195" t="s">
        <v>1162</v>
      </c>
    </row>
    <row r="196" spans="1:4">
      <c r="A196" s="1062">
        <v>195</v>
      </c>
      <c r="B196" t="s">
        <v>1152</v>
      </c>
      <c r="C196" t="s">
        <v>1163</v>
      </c>
      <c r="D196" t="s">
        <v>1164</v>
      </c>
    </row>
    <row r="197" spans="1:4">
      <c r="A197" s="1062">
        <v>196</v>
      </c>
      <c r="B197" t="s">
        <v>1152</v>
      </c>
      <c r="C197" t="s">
        <v>799</v>
      </c>
      <c r="D197" t="s">
        <v>1165</v>
      </c>
    </row>
    <row r="198" spans="1:4">
      <c r="A198" s="1062">
        <v>197</v>
      </c>
      <c r="B198" t="s">
        <v>1152</v>
      </c>
      <c r="C198" t="s">
        <v>1152</v>
      </c>
      <c r="D198" t="s">
        <v>1153</v>
      </c>
    </row>
    <row r="199" spans="1:4">
      <c r="A199" s="1062">
        <v>198</v>
      </c>
      <c r="B199" t="s">
        <v>1152</v>
      </c>
      <c r="C199" t="s">
        <v>1166</v>
      </c>
      <c r="D199" t="s">
        <v>1167</v>
      </c>
    </row>
    <row r="200" spans="1:4">
      <c r="A200" s="1062">
        <v>199</v>
      </c>
      <c r="B200" t="s">
        <v>1152</v>
      </c>
      <c r="C200" t="s">
        <v>1168</v>
      </c>
      <c r="D200" t="s">
        <v>1169</v>
      </c>
    </row>
    <row r="201" spans="1:4">
      <c r="A201" s="1062">
        <v>200</v>
      </c>
      <c r="B201" t="s">
        <v>1152</v>
      </c>
      <c r="C201" t="s">
        <v>1170</v>
      </c>
      <c r="D201" t="s">
        <v>1171</v>
      </c>
    </row>
    <row r="202" spans="1:4">
      <c r="A202" s="1062">
        <v>201</v>
      </c>
      <c r="B202" t="s">
        <v>1152</v>
      </c>
      <c r="C202" t="s">
        <v>1172</v>
      </c>
      <c r="D202" t="s">
        <v>1173</v>
      </c>
    </row>
    <row r="203" spans="1:4">
      <c r="A203" s="1062">
        <v>202</v>
      </c>
      <c r="B203" t="s">
        <v>1152</v>
      </c>
      <c r="C203" t="s">
        <v>1174</v>
      </c>
      <c r="D203" t="s">
        <v>1175</v>
      </c>
    </row>
    <row r="204" spans="1:4">
      <c r="A204" s="1062">
        <v>203</v>
      </c>
      <c r="B204" t="s">
        <v>1176</v>
      </c>
      <c r="C204" t="s">
        <v>1178</v>
      </c>
      <c r="D204" t="s">
        <v>1179</v>
      </c>
    </row>
    <row r="205" spans="1:4">
      <c r="A205" s="1062">
        <v>204</v>
      </c>
      <c r="B205" t="s">
        <v>1176</v>
      </c>
      <c r="C205" t="s">
        <v>1180</v>
      </c>
      <c r="D205" t="s">
        <v>1181</v>
      </c>
    </row>
    <row r="206" spans="1:4">
      <c r="A206" s="1062">
        <v>205</v>
      </c>
      <c r="B206" t="s">
        <v>1176</v>
      </c>
      <c r="C206" t="s">
        <v>1182</v>
      </c>
      <c r="D206" t="s">
        <v>1183</v>
      </c>
    </row>
    <row r="207" spans="1:4">
      <c r="A207" s="1062">
        <v>206</v>
      </c>
      <c r="B207" t="s">
        <v>1176</v>
      </c>
      <c r="C207" t="s">
        <v>1184</v>
      </c>
      <c r="D207" t="s">
        <v>1185</v>
      </c>
    </row>
    <row r="208" spans="1:4">
      <c r="A208" s="1062">
        <v>207</v>
      </c>
      <c r="B208" t="s">
        <v>1176</v>
      </c>
      <c r="C208" t="s">
        <v>1186</v>
      </c>
      <c r="D208" t="s">
        <v>1187</v>
      </c>
    </row>
    <row r="209" spans="1:4">
      <c r="A209" s="1062">
        <v>208</v>
      </c>
      <c r="B209" t="s">
        <v>1176</v>
      </c>
      <c r="C209" t="s">
        <v>1188</v>
      </c>
      <c r="D209" t="s">
        <v>1189</v>
      </c>
    </row>
    <row r="210" spans="1:4">
      <c r="A210" s="1062">
        <v>209</v>
      </c>
      <c r="B210" t="s">
        <v>1176</v>
      </c>
      <c r="C210" t="s">
        <v>1190</v>
      </c>
      <c r="D210" t="s">
        <v>1191</v>
      </c>
    </row>
    <row r="211" spans="1:4">
      <c r="A211" s="1062">
        <v>210</v>
      </c>
      <c r="B211" t="s">
        <v>1176</v>
      </c>
      <c r="C211" t="s">
        <v>1192</v>
      </c>
      <c r="D211" t="s">
        <v>1193</v>
      </c>
    </row>
    <row r="212" spans="1:4">
      <c r="A212" s="1062">
        <v>211</v>
      </c>
      <c r="B212" t="s">
        <v>1176</v>
      </c>
      <c r="C212" t="s">
        <v>1194</v>
      </c>
      <c r="D212" t="s">
        <v>1195</v>
      </c>
    </row>
    <row r="213" spans="1:4">
      <c r="A213" s="1062">
        <v>212</v>
      </c>
      <c r="B213" t="s">
        <v>1176</v>
      </c>
      <c r="C213" t="s">
        <v>1196</v>
      </c>
      <c r="D213" t="s">
        <v>1197</v>
      </c>
    </row>
    <row r="214" spans="1:4">
      <c r="A214" s="1062">
        <v>213</v>
      </c>
      <c r="B214" t="s">
        <v>1176</v>
      </c>
      <c r="C214" t="s">
        <v>1176</v>
      </c>
      <c r="D214" t="s">
        <v>1177</v>
      </c>
    </row>
    <row r="215" spans="1:4">
      <c r="A215" s="1062">
        <v>214</v>
      </c>
      <c r="B215" t="s">
        <v>1176</v>
      </c>
      <c r="C215" t="s">
        <v>1198</v>
      </c>
      <c r="D215" t="s">
        <v>1199</v>
      </c>
    </row>
    <row r="216" spans="1:4">
      <c r="A216" s="1062">
        <v>215</v>
      </c>
      <c r="B216" t="s">
        <v>1176</v>
      </c>
      <c r="C216" t="s">
        <v>1200</v>
      </c>
      <c r="D216" t="s">
        <v>1201</v>
      </c>
    </row>
    <row r="217" spans="1:4">
      <c r="A217" s="1062">
        <v>216</v>
      </c>
      <c r="B217" t="s">
        <v>1176</v>
      </c>
      <c r="C217" t="s">
        <v>1202</v>
      </c>
      <c r="D217" t="s">
        <v>1203</v>
      </c>
    </row>
    <row r="218" spans="1:4">
      <c r="A218" s="1062">
        <v>217</v>
      </c>
      <c r="B218" t="s">
        <v>1176</v>
      </c>
      <c r="C218" t="s">
        <v>1204</v>
      </c>
      <c r="D218" t="s">
        <v>1205</v>
      </c>
    </row>
    <row r="219" spans="1:4">
      <c r="A219" s="1062">
        <v>218</v>
      </c>
      <c r="B219" t="s">
        <v>1176</v>
      </c>
      <c r="C219" t="s">
        <v>1206</v>
      </c>
      <c r="D219" t="s">
        <v>1207</v>
      </c>
    </row>
    <row r="220" spans="1:4">
      <c r="A220" s="1062">
        <v>219</v>
      </c>
      <c r="B220" t="s">
        <v>1176</v>
      </c>
      <c r="C220" t="s">
        <v>1208</v>
      </c>
      <c r="D220" t="s">
        <v>1209</v>
      </c>
    </row>
    <row r="221" spans="1:4">
      <c r="A221" s="1062">
        <v>220</v>
      </c>
      <c r="B221" t="s">
        <v>1210</v>
      </c>
      <c r="C221" t="s">
        <v>1212</v>
      </c>
      <c r="D221" t="s">
        <v>1213</v>
      </c>
    </row>
    <row r="222" spans="1:4">
      <c r="A222" s="1062">
        <v>221</v>
      </c>
      <c r="B222" t="s">
        <v>1210</v>
      </c>
      <c r="C222" t="s">
        <v>1214</v>
      </c>
      <c r="D222" t="s">
        <v>1215</v>
      </c>
    </row>
    <row r="223" spans="1:4">
      <c r="A223" s="1062">
        <v>222</v>
      </c>
      <c r="B223" t="s">
        <v>1210</v>
      </c>
      <c r="C223" t="s">
        <v>1216</v>
      </c>
      <c r="D223" t="s">
        <v>1217</v>
      </c>
    </row>
    <row r="224" spans="1:4">
      <c r="A224" s="1062">
        <v>223</v>
      </c>
      <c r="B224" t="s">
        <v>1210</v>
      </c>
      <c r="C224" t="s">
        <v>1218</v>
      </c>
      <c r="D224" t="s">
        <v>1219</v>
      </c>
    </row>
    <row r="225" spans="1:4">
      <c r="A225" s="1062">
        <v>224</v>
      </c>
      <c r="B225" t="s">
        <v>1210</v>
      </c>
      <c r="C225" t="s">
        <v>1220</v>
      </c>
      <c r="D225" t="s">
        <v>1221</v>
      </c>
    </row>
    <row r="226" spans="1:4">
      <c r="A226" s="1062">
        <v>225</v>
      </c>
      <c r="B226" t="s">
        <v>1210</v>
      </c>
      <c r="C226" t="s">
        <v>1222</v>
      </c>
      <c r="D226" t="s">
        <v>1223</v>
      </c>
    </row>
    <row r="227" spans="1:4">
      <c r="A227" s="1062">
        <v>226</v>
      </c>
      <c r="B227" t="s">
        <v>1210</v>
      </c>
      <c r="C227" t="s">
        <v>1224</v>
      </c>
      <c r="D227" t="s">
        <v>1225</v>
      </c>
    </row>
    <row r="228" spans="1:4">
      <c r="A228" s="1062">
        <v>227</v>
      </c>
      <c r="B228" t="s">
        <v>1210</v>
      </c>
      <c r="C228" t="s">
        <v>1226</v>
      </c>
      <c r="D228" t="s">
        <v>1227</v>
      </c>
    </row>
    <row r="229" spans="1:4">
      <c r="A229" s="1062">
        <v>228</v>
      </c>
      <c r="B229" t="s">
        <v>1210</v>
      </c>
      <c r="C229" t="s">
        <v>1228</v>
      </c>
      <c r="D229" t="s">
        <v>1229</v>
      </c>
    </row>
    <row r="230" spans="1:4">
      <c r="A230" s="1062">
        <v>229</v>
      </c>
      <c r="B230" t="s">
        <v>1210</v>
      </c>
      <c r="C230" t="s">
        <v>1230</v>
      </c>
      <c r="D230" t="s">
        <v>1231</v>
      </c>
    </row>
    <row r="231" spans="1:4">
      <c r="A231" s="1062">
        <v>230</v>
      </c>
      <c r="B231" t="s">
        <v>1210</v>
      </c>
      <c r="C231" t="s">
        <v>1232</v>
      </c>
      <c r="D231" t="s">
        <v>1233</v>
      </c>
    </row>
    <row r="232" spans="1:4">
      <c r="A232" s="1062">
        <v>231</v>
      </c>
      <c r="B232" t="s">
        <v>1210</v>
      </c>
      <c r="C232" t="s">
        <v>1168</v>
      </c>
      <c r="D232" t="s">
        <v>1234</v>
      </c>
    </row>
    <row r="233" spans="1:4">
      <c r="A233" s="1062">
        <v>232</v>
      </c>
      <c r="B233" t="s">
        <v>1210</v>
      </c>
      <c r="C233" t="s">
        <v>1235</v>
      </c>
      <c r="D233" t="s">
        <v>1236</v>
      </c>
    </row>
    <row r="234" spans="1:4">
      <c r="A234" s="1062">
        <v>233</v>
      </c>
      <c r="B234" t="s">
        <v>1210</v>
      </c>
      <c r="C234" t="s">
        <v>1237</v>
      </c>
      <c r="D234" t="s">
        <v>1238</v>
      </c>
    </row>
    <row r="235" spans="1:4">
      <c r="A235" s="1062">
        <v>234</v>
      </c>
      <c r="B235" t="s">
        <v>1210</v>
      </c>
      <c r="C235" t="s">
        <v>1210</v>
      </c>
      <c r="D235" t="s">
        <v>1211</v>
      </c>
    </row>
    <row r="236" spans="1:4">
      <c r="A236" s="1062">
        <v>235</v>
      </c>
      <c r="B236" t="s">
        <v>1210</v>
      </c>
      <c r="C236" t="s">
        <v>1239</v>
      </c>
      <c r="D236" t="s">
        <v>1240</v>
      </c>
    </row>
    <row r="237" spans="1:4">
      <c r="A237" s="1062">
        <v>236</v>
      </c>
      <c r="B237" t="s">
        <v>1210</v>
      </c>
      <c r="C237" t="s">
        <v>1241</v>
      </c>
      <c r="D237" t="s">
        <v>1242</v>
      </c>
    </row>
    <row r="238" spans="1:4">
      <c r="A238" s="1062">
        <v>237</v>
      </c>
      <c r="B238" t="s">
        <v>1210</v>
      </c>
      <c r="C238" t="s">
        <v>1243</v>
      </c>
      <c r="D238" t="s">
        <v>1244</v>
      </c>
    </row>
    <row r="239" spans="1:4">
      <c r="A239" s="1062">
        <v>238</v>
      </c>
      <c r="B239" t="s">
        <v>1245</v>
      </c>
      <c r="C239" t="s">
        <v>1247</v>
      </c>
      <c r="D239" t="s">
        <v>1248</v>
      </c>
    </row>
    <row r="240" spans="1:4">
      <c r="A240" s="1062">
        <v>239</v>
      </c>
      <c r="B240" t="s">
        <v>1245</v>
      </c>
      <c r="C240" t="s">
        <v>1249</v>
      </c>
      <c r="D240" t="s">
        <v>1250</v>
      </c>
    </row>
    <row r="241" spans="1:4">
      <c r="A241" s="1062">
        <v>240</v>
      </c>
      <c r="B241" t="s">
        <v>1245</v>
      </c>
      <c r="C241" t="s">
        <v>1251</v>
      </c>
      <c r="D241" t="s">
        <v>1252</v>
      </c>
    </row>
    <row r="242" spans="1:4">
      <c r="A242" s="1062">
        <v>241</v>
      </c>
      <c r="B242" t="s">
        <v>1245</v>
      </c>
      <c r="C242" t="s">
        <v>1253</v>
      </c>
      <c r="D242" t="s">
        <v>1254</v>
      </c>
    </row>
    <row r="243" spans="1:4">
      <c r="A243" s="1062">
        <v>242</v>
      </c>
      <c r="B243" t="s">
        <v>1245</v>
      </c>
      <c r="C243" t="s">
        <v>1255</v>
      </c>
      <c r="D243" t="s">
        <v>1256</v>
      </c>
    </row>
    <row r="244" spans="1:4">
      <c r="A244" s="1062">
        <v>243</v>
      </c>
      <c r="B244" t="s">
        <v>1245</v>
      </c>
      <c r="C244" t="s">
        <v>1257</v>
      </c>
      <c r="D244" t="s">
        <v>1258</v>
      </c>
    </row>
    <row r="245" spans="1:4">
      <c r="A245" s="1062">
        <v>244</v>
      </c>
      <c r="B245" t="s">
        <v>1245</v>
      </c>
      <c r="C245" t="s">
        <v>1259</v>
      </c>
      <c r="D245" t="s">
        <v>1260</v>
      </c>
    </row>
    <row r="246" spans="1:4">
      <c r="A246" s="1062">
        <v>245</v>
      </c>
      <c r="B246" t="s">
        <v>1245</v>
      </c>
      <c r="C246" t="s">
        <v>1261</v>
      </c>
      <c r="D246" t="s">
        <v>1262</v>
      </c>
    </row>
    <row r="247" spans="1:4">
      <c r="A247" s="1062">
        <v>246</v>
      </c>
      <c r="B247" t="s">
        <v>1245</v>
      </c>
      <c r="C247" t="s">
        <v>1263</v>
      </c>
      <c r="D247" t="s">
        <v>1264</v>
      </c>
    </row>
    <row r="248" spans="1:4">
      <c r="A248" s="1062">
        <v>247</v>
      </c>
      <c r="B248" t="s">
        <v>1245</v>
      </c>
      <c r="C248" t="s">
        <v>1265</v>
      </c>
      <c r="D248" t="s">
        <v>1266</v>
      </c>
    </row>
    <row r="249" spans="1:4">
      <c r="A249" s="1062">
        <v>248</v>
      </c>
      <c r="B249" t="s">
        <v>1245</v>
      </c>
      <c r="C249" t="s">
        <v>1267</v>
      </c>
      <c r="D249" t="s">
        <v>1268</v>
      </c>
    </row>
    <row r="250" spans="1:4">
      <c r="A250" s="1062">
        <v>249</v>
      </c>
      <c r="B250" t="s">
        <v>1245</v>
      </c>
      <c r="C250" t="s">
        <v>1269</v>
      </c>
      <c r="D250" t="s">
        <v>1270</v>
      </c>
    </row>
    <row r="251" spans="1:4">
      <c r="A251" s="1062">
        <v>250</v>
      </c>
      <c r="B251" t="s">
        <v>1245</v>
      </c>
      <c r="C251" t="s">
        <v>1271</v>
      </c>
      <c r="D251" t="s">
        <v>1272</v>
      </c>
    </row>
    <row r="252" spans="1:4">
      <c r="A252" s="1062">
        <v>251</v>
      </c>
      <c r="B252" t="s">
        <v>1245</v>
      </c>
      <c r="C252" t="s">
        <v>1273</v>
      </c>
      <c r="D252" t="s">
        <v>1274</v>
      </c>
    </row>
    <row r="253" spans="1:4">
      <c r="A253" s="1062">
        <v>252</v>
      </c>
      <c r="B253" t="s">
        <v>1245</v>
      </c>
      <c r="C253" t="s">
        <v>1245</v>
      </c>
      <c r="D253" t="s">
        <v>1246</v>
      </c>
    </row>
    <row r="254" spans="1:4">
      <c r="A254" s="1062">
        <v>253</v>
      </c>
      <c r="B254" t="s">
        <v>1245</v>
      </c>
      <c r="C254" t="s">
        <v>1275</v>
      </c>
      <c r="D254" t="s">
        <v>1276</v>
      </c>
    </row>
    <row r="255" spans="1:4">
      <c r="A255" s="1062">
        <v>254</v>
      </c>
      <c r="B255" t="s">
        <v>1245</v>
      </c>
      <c r="C255" t="s">
        <v>1277</v>
      </c>
      <c r="D255" t="s">
        <v>1278</v>
      </c>
    </row>
    <row r="256" spans="1:4">
      <c r="A256" s="1062">
        <v>255</v>
      </c>
      <c r="B256" t="s">
        <v>1245</v>
      </c>
      <c r="C256" t="s">
        <v>1279</v>
      </c>
      <c r="D256" t="s">
        <v>1280</v>
      </c>
    </row>
    <row r="257" spans="1:4">
      <c r="A257" s="1062">
        <v>256</v>
      </c>
      <c r="B257" t="s">
        <v>1281</v>
      </c>
      <c r="C257" t="s">
        <v>1283</v>
      </c>
      <c r="D257" t="s">
        <v>1284</v>
      </c>
    </row>
    <row r="258" spans="1:4">
      <c r="A258" s="1062">
        <v>257</v>
      </c>
      <c r="B258" t="s">
        <v>1281</v>
      </c>
      <c r="C258" t="s">
        <v>1285</v>
      </c>
      <c r="D258" t="s">
        <v>1286</v>
      </c>
    </row>
    <row r="259" spans="1:4">
      <c r="A259" s="1062">
        <v>258</v>
      </c>
      <c r="B259" t="s">
        <v>1281</v>
      </c>
      <c r="C259" t="s">
        <v>1287</v>
      </c>
      <c r="D259" t="s">
        <v>1288</v>
      </c>
    </row>
    <row r="260" spans="1:4">
      <c r="A260" s="1062">
        <v>259</v>
      </c>
      <c r="B260" t="s">
        <v>1281</v>
      </c>
      <c r="C260" t="s">
        <v>1289</v>
      </c>
      <c r="D260" t="s">
        <v>1290</v>
      </c>
    </row>
    <row r="261" spans="1:4">
      <c r="A261" s="1062">
        <v>260</v>
      </c>
      <c r="B261" t="s">
        <v>1281</v>
      </c>
      <c r="C261" t="s">
        <v>1291</v>
      </c>
      <c r="D261" t="s">
        <v>1292</v>
      </c>
    </row>
    <row r="262" spans="1:4">
      <c r="A262" s="1062">
        <v>261</v>
      </c>
      <c r="B262" t="s">
        <v>1281</v>
      </c>
      <c r="C262" t="s">
        <v>1293</v>
      </c>
      <c r="D262" t="s">
        <v>1294</v>
      </c>
    </row>
    <row r="263" spans="1:4">
      <c r="A263" s="1062">
        <v>262</v>
      </c>
      <c r="B263" t="s">
        <v>1281</v>
      </c>
      <c r="C263" t="s">
        <v>1295</v>
      </c>
      <c r="D263" t="s">
        <v>1296</v>
      </c>
    </row>
    <row r="264" spans="1:4">
      <c r="A264" s="1062">
        <v>263</v>
      </c>
      <c r="B264" t="s">
        <v>1281</v>
      </c>
      <c r="C264" t="s">
        <v>1297</v>
      </c>
      <c r="D264" t="s">
        <v>1298</v>
      </c>
    </row>
    <row r="265" spans="1:4">
      <c r="A265" s="1062">
        <v>264</v>
      </c>
      <c r="B265" t="s">
        <v>1281</v>
      </c>
      <c r="C265" t="s">
        <v>1281</v>
      </c>
      <c r="D265" t="s">
        <v>1282</v>
      </c>
    </row>
    <row r="266" spans="1:4">
      <c r="A266" s="1062">
        <v>265</v>
      </c>
      <c r="B266" t="s">
        <v>1281</v>
      </c>
      <c r="C266" t="s">
        <v>1299</v>
      </c>
      <c r="D266" t="s">
        <v>1300</v>
      </c>
    </row>
    <row r="267" spans="1:4">
      <c r="A267" s="1062">
        <v>266</v>
      </c>
      <c r="B267" t="s">
        <v>1301</v>
      </c>
      <c r="C267" t="s">
        <v>1303</v>
      </c>
      <c r="D267" t="s">
        <v>1304</v>
      </c>
    </row>
    <row r="268" spans="1:4">
      <c r="A268" s="1062">
        <v>267</v>
      </c>
      <c r="B268" t="s">
        <v>1301</v>
      </c>
      <c r="C268" t="s">
        <v>1305</v>
      </c>
      <c r="D268" t="s">
        <v>1306</v>
      </c>
    </row>
    <row r="269" spans="1:4">
      <c r="A269" s="1062">
        <v>268</v>
      </c>
      <c r="B269" t="s">
        <v>1301</v>
      </c>
      <c r="C269" t="s">
        <v>1307</v>
      </c>
      <c r="D269" t="s">
        <v>1308</v>
      </c>
    </row>
    <row r="270" spans="1:4">
      <c r="A270" s="1062">
        <v>269</v>
      </c>
      <c r="B270" t="s">
        <v>1301</v>
      </c>
      <c r="C270" t="s">
        <v>1309</v>
      </c>
      <c r="D270" t="s">
        <v>1310</v>
      </c>
    </row>
    <row r="271" spans="1:4">
      <c r="A271" s="1062">
        <v>270</v>
      </c>
      <c r="B271" t="s">
        <v>1301</v>
      </c>
      <c r="C271" t="s">
        <v>1311</v>
      </c>
      <c r="D271" t="s">
        <v>1312</v>
      </c>
    </row>
    <row r="272" spans="1:4">
      <c r="A272" s="1062">
        <v>271</v>
      </c>
      <c r="B272" t="s">
        <v>1301</v>
      </c>
      <c r="C272" t="s">
        <v>1313</v>
      </c>
      <c r="D272" t="s">
        <v>1314</v>
      </c>
    </row>
    <row r="273" spans="1:4">
      <c r="A273" s="1062">
        <v>272</v>
      </c>
      <c r="B273" t="s">
        <v>1301</v>
      </c>
      <c r="C273" t="s">
        <v>1315</v>
      </c>
      <c r="D273" t="s">
        <v>1316</v>
      </c>
    </row>
    <row r="274" spans="1:4">
      <c r="A274" s="1062">
        <v>273</v>
      </c>
      <c r="B274" t="s">
        <v>1301</v>
      </c>
      <c r="C274" t="s">
        <v>1317</v>
      </c>
      <c r="D274" t="s">
        <v>1318</v>
      </c>
    </row>
    <row r="275" spans="1:4">
      <c r="A275" s="1062">
        <v>274</v>
      </c>
      <c r="B275" t="s">
        <v>1301</v>
      </c>
      <c r="C275" t="s">
        <v>1319</v>
      </c>
      <c r="D275" t="s">
        <v>1320</v>
      </c>
    </row>
    <row r="276" spans="1:4">
      <c r="A276" s="1062">
        <v>275</v>
      </c>
      <c r="B276" t="s">
        <v>1301</v>
      </c>
      <c r="C276" t="s">
        <v>1301</v>
      </c>
      <c r="D276" t="s">
        <v>1302</v>
      </c>
    </row>
    <row r="277" spans="1:4">
      <c r="A277" s="1062">
        <v>276</v>
      </c>
      <c r="B277" t="s">
        <v>1301</v>
      </c>
      <c r="C277" t="s">
        <v>1321</v>
      </c>
      <c r="D277" t="s">
        <v>1322</v>
      </c>
    </row>
    <row r="278" spans="1:4">
      <c r="A278" s="1062">
        <v>277</v>
      </c>
      <c r="B278" t="s">
        <v>1301</v>
      </c>
      <c r="C278" t="s">
        <v>1323</v>
      </c>
      <c r="D278" t="s">
        <v>1324</v>
      </c>
    </row>
    <row r="279" spans="1:4">
      <c r="A279" s="1062">
        <v>278</v>
      </c>
      <c r="B279" t="s">
        <v>1325</v>
      </c>
      <c r="C279" t="s">
        <v>1122</v>
      </c>
      <c r="D279" t="s">
        <v>1327</v>
      </c>
    </row>
    <row r="280" spans="1:4">
      <c r="A280" s="1062">
        <v>279</v>
      </c>
      <c r="B280" t="s">
        <v>1325</v>
      </c>
      <c r="C280" t="s">
        <v>1328</v>
      </c>
      <c r="D280" t="s">
        <v>1329</v>
      </c>
    </row>
    <row r="281" spans="1:4">
      <c r="A281" s="1062">
        <v>280</v>
      </c>
      <c r="B281" t="s">
        <v>1325</v>
      </c>
      <c r="C281" t="s">
        <v>1330</v>
      </c>
      <c r="D281" t="s">
        <v>1331</v>
      </c>
    </row>
    <row r="282" spans="1:4">
      <c r="A282" s="1062">
        <v>281</v>
      </c>
      <c r="B282" t="s">
        <v>1325</v>
      </c>
      <c r="C282" t="s">
        <v>1332</v>
      </c>
      <c r="D282" t="s">
        <v>1333</v>
      </c>
    </row>
    <row r="283" spans="1:4">
      <c r="A283" s="1062">
        <v>282</v>
      </c>
      <c r="B283" t="s">
        <v>1325</v>
      </c>
      <c r="C283" t="s">
        <v>1334</v>
      </c>
      <c r="D283" t="s">
        <v>1335</v>
      </c>
    </row>
    <row r="284" spans="1:4">
      <c r="A284" s="1062">
        <v>283</v>
      </c>
      <c r="B284" t="s">
        <v>1325</v>
      </c>
      <c r="C284" t="s">
        <v>1336</v>
      </c>
      <c r="D284" t="s">
        <v>1337</v>
      </c>
    </row>
    <row r="285" spans="1:4">
      <c r="A285" s="1062">
        <v>284</v>
      </c>
      <c r="B285" t="s">
        <v>1325</v>
      </c>
      <c r="C285" t="s">
        <v>1338</v>
      </c>
      <c r="D285" t="s">
        <v>1339</v>
      </c>
    </row>
    <row r="286" spans="1:4">
      <c r="A286" s="1062">
        <v>285</v>
      </c>
      <c r="B286" t="s">
        <v>1325</v>
      </c>
      <c r="C286" t="s">
        <v>1340</v>
      </c>
      <c r="D286" t="s">
        <v>1341</v>
      </c>
    </row>
    <row r="287" spans="1:4">
      <c r="A287" s="1062">
        <v>286</v>
      </c>
      <c r="B287" t="s">
        <v>1325</v>
      </c>
      <c r="C287" t="s">
        <v>1342</v>
      </c>
      <c r="D287" t="s">
        <v>1343</v>
      </c>
    </row>
    <row r="288" spans="1:4">
      <c r="A288" s="1062">
        <v>287</v>
      </c>
      <c r="B288" t="s">
        <v>1325</v>
      </c>
      <c r="C288" t="s">
        <v>1344</v>
      </c>
      <c r="D288" t="s">
        <v>1345</v>
      </c>
    </row>
    <row r="289" spans="1:4">
      <c r="A289" s="1062">
        <v>288</v>
      </c>
      <c r="B289" t="s">
        <v>1325</v>
      </c>
      <c r="C289" t="s">
        <v>1346</v>
      </c>
      <c r="D289" t="s">
        <v>1347</v>
      </c>
    </row>
    <row r="290" spans="1:4">
      <c r="A290" s="1062">
        <v>289</v>
      </c>
      <c r="B290" t="s">
        <v>1325</v>
      </c>
      <c r="C290" t="s">
        <v>1348</v>
      </c>
      <c r="D290" t="s">
        <v>1349</v>
      </c>
    </row>
    <row r="291" spans="1:4">
      <c r="A291" s="1062">
        <v>290</v>
      </c>
      <c r="B291" t="s">
        <v>1325</v>
      </c>
      <c r="C291" t="s">
        <v>1350</v>
      </c>
      <c r="D291" t="s">
        <v>1351</v>
      </c>
    </row>
    <row r="292" spans="1:4">
      <c r="A292" s="1062">
        <v>291</v>
      </c>
      <c r="B292" t="s">
        <v>1325</v>
      </c>
      <c r="C292" t="s">
        <v>1352</v>
      </c>
      <c r="D292" t="s">
        <v>1353</v>
      </c>
    </row>
    <row r="293" spans="1:4">
      <c r="A293" s="1062">
        <v>292</v>
      </c>
      <c r="B293" t="s">
        <v>1325</v>
      </c>
      <c r="C293" t="s">
        <v>1354</v>
      </c>
      <c r="D293" t="s">
        <v>1355</v>
      </c>
    </row>
    <row r="294" spans="1:4">
      <c r="A294" s="1062">
        <v>293</v>
      </c>
      <c r="B294" t="s">
        <v>1325</v>
      </c>
      <c r="C294" t="s">
        <v>1356</v>
      </c>
      <c r="D294" t="s">
        <v>1357</v>
      </c>
    </row>
    <row r="295" spans="1:4">
      <c r="A295" s="1062">
        <v>294</v>
      </c>
      <c r="B295" t="s">
        <v>1325</v>
      </c>
      <c r="C295" t="s">
        <v>1325</v>
      </c>
      <c r="D295" t="s">
        <v>1326</v>
      </c>
    </row>
    <row r="296" spans="1:4">
      <c r="A296" s="1062">
        <v>295</v>
      </c>
      <c r="B296" t="s">
        <v>1325</v>
      </c>
      <c r="C296" t="s">
        <v>1358</v>
      </c>
      <c r="D296" t="s">
        <v>1359</v>
      </c>
    </row>
    <row r="297" spans="1:4">
      <c r="A297" s="1062">
        <v>296</v>
      </c>
      <c r="B297" t="s">
        <v>1325</v>
      </c>
      <c r="C297" t="s">
        <v>1360</v>
      </c>
      <c r="D297" t="s">
        <v>1361</v>
      </c>
    </row>
    <row r="298" spans="1:4">
      <c r="A298" s="1062">
        <v>297</v>
      </c>
      <c r="B298" t="s">
        <v>1362</v>
      </c>
      <c r="C298" t="s">
        <v>1364</v>
      </c>
      <c r="D298" t="s">
        <v>1365</v>
      </c>
    </row>
    <row r="299" spans="1:4">
      <c r="A299" s="1062">
        <v>298</v>
      </c>
      <c r="B299" t="s">
        <v>1362</v>
      </c>
      <c r="C299" t="s">
        <v>1366</v>
      </c>
      <c r="D299" t="s">
        <v>1367</v>
      </c>
    </row>
    <row r="300" spans="1:4">
      <c r="A300" s="1062">
        <v>299</v>
      </c>
      <c r="B300" t="s">
        <v>1362</v>
      </c>
      <c r="C300" t="s">
        <v>1368</v>
      </c>
      <c r="D300" t="s">
        <v>1369</v>
      </c>
    </row>
    <row r="301" spans="1:4">
      <c r="A301" s="1062">
        <v>300</v>
      </c>
      <c r="B301" t="s">
        <v>1362</v>
      </c>
      <c r="C301" t="s">
        <v>1370</v>
      </c>
      <c r="D301" t="s">
        <v>1371</v>
      </c>
    </row>
    <row r="302" spans="1:4">
      <c r="A302" s="1062">
        <v>301</v>
      </c>
      <c r="B302" t="s">
        <v>1362</v>
      </c>
      <c r="C302" t="s">
        <v>1372</v>
      </c>
      <c r="D302" t="s">
        <v>1373</v>
      </c>
    </row>
    <row r="303" spans="1:4">
      <c r="A303" s="1062">
        <v>302</v>
      </c>
      <c r="B303" t="s">
        <v>1362</v>
      </c>
      <c r="C303" t="s">
        <v>1374</v>
      </c>
      <c r="D303" t="s">
        <v>1375</v>
      </c>
    </row>
    <row r="304" spans="1:4">
      <c r="A304" s="1062">
        <v>303</v>
      </c>
      <c r="B304" t="s">
        <v>1362</v>
      </c>
      <c r="C304" t="s">
        <v>1376</v>
      </c>
      <c r="D304" t="s">
        <v>1377</v>
      </c>
    </row>
    <row r="305" spans="1:4">
      <c r="A305" s="1062">
        <v>304</v>
      </c>
      <c r="B305" t="s">
        <v>1362</v>
      </c>
      <c r="C305" t="s">
        <v>1362</v>
      </c>
      <c r="D305" t="s">
        <v>1363</v>
      </c>
    </row>
    <row r="306" spans="1:4">
      <c r="A306" s="1062">
        <v>305</v>
      </c>
      <c r="B306" t="s">
        <v>1362</v>
      </c>
      <c r="C306" t="s">
        <v>1378</v>
      </c>
      <c r="D306" t="s">
        <v>1379</v>
      </c>
    </row>
    <row r="307" spans="1:4">
      <c r="A307" s="1062">
        <v>306</v>
      </c>
      <c r="B307" t="s">
        <v>1362</v>
      </c>
      <c r="C307" t="s">
        <v>1380</v>
      </c>
      <c r="D307" t="s">
        <v>1381</v>
      </c>
    </row>
    <row r="308" spans="1:4">
      <c r="A308" s="1062">
        <v>307</v>
      </c>
      <c r="B308" t="s">
        <v>1382</v>
      </c>
      <c r="C308" t="s">
        <v>1384</v>
      </c>
      <c r="D308" t="s">
        <v>1385</v>
      </c>
    </row>
    <row r="309" spans="1:4">
      <c r="A309" s="1062">
        <v>308</v>
      </c>
      <c r="B309" t="s">
        <v>1382</v>
      </c>
      <c r="C309" t="s">
        <v>1386</v>
      </c>
      <c r="D309" t="s">
        <v>1387</v>
      </c>
    </row>
    <row r="310" spans="1:4">
      <c r="A310" s="1062">
        <v>309</v>
      </c>
      <c r="B310" t="s">
        <v>1382</v>
      </c>
      <c r="C310" t="s">
        <v>1388</v>
      </c>
      <c r="D310" t="s">
        <v>1389</v>
      </c>
    </row>
    <row r="311" spans="1:4">
      <c r="A311" s="1062">
        <v>310</v>
      </c>
      <c r="B311" t="s">
        <v>1382</v>
      </c>
      <c r="C311" t="s">
        <v>1390</v>
      </c>
      <c r="D311" t="s">
        <v>1391</v>
      </c>
    </row>
    <row r="312" spans="1:4">
      <c r="A312" s="1062">
        <v>311</v>
      </c>
      <c r="B312" t="s">
        <v>1382</v>
      </c>
      <c r="C312" t="s">
        <v>1392</v>
      </c>
      <c r="D312" t="s">
        <v>1393</v>
      </c>
    </row>
    <row r="313" spans="1:4">
      <c r="A313" s="1062">
        <v>312</v>
      </c>
      <c r="B313" t="s">
        <v>1382</v>
      </c>
      <c r="C313" t="s">
        <v>1394</v>
      </c>
      <c r="D313" t="s">
        <v>1395</v>
      </c>
    </row>
    <row r="314" spans="1:4">
      <c r="A314" s="1062">
        <v>313</v>
      </c>
      <c r="B314" t="s">
        <v>1382</v>
      </c>
      <c r="C314" t="s">
        <v>1396</v>
      </c>
      <c r="D314" t="s">
        <v>1397</v>
      </c>
    </row>
    <row r="315" spans="1:4">
      <c r="A315" s="1062">
        <v>314</v>
      </c>
      <c r="B315" t="s">
        <v>1382</v>
      </c>
      <c r="C315" t="s">
        <v>1398</v>
      </c>
      <c r="D315" t="s">
        <v>1399</v>
      </c>
    </row>
    <row r="316" spans="1:4">
      <c r="A316" s="1062">
        <v>315</v>
      </c>
      <c r="B316" t="s">
        <v>1382</v>
      </c>
      <c r="C316" t="s">
        <v>1382</v>
      </c>
      <c r="D316" t="s">
        <v>1383</v>
      </c>
    </row>
    <row r="317" spans="1:4">
      <c r="A317" s="1062">
        <v>316</v>
      </c>
      <c r="B317" t="s">
        <v>1382</v>
      </c>
      <c r="C317" t="s">
        <v>1380</v>
      </c>
      <c r="D317" t="s">
        <v>1400</v>
      </c>
    </row>
    <row r="318" spans="1:4">
      <c r="A318" s="1062">
        <v>317</v>
      </c>
      <c r="B318" t="s">
        <v>1382</v>
      </c>
      <c r="C318" t="s">
        <v>1401</v>
      </c>
      <c r="D318" t="s">
        <v>1402</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604</v>
      </c>
    </row>
    <row r="5" spans="2:4">
      <c r="B5" s="53" t="s">
        <v>223</v>
      </c>
    </row>
    <row r="6" spans="2:4" ht="22.5">
      <c r="B6" s="53" t="s">
        <v>267</v>
      </c>
    </row>
    <row r="7" spans="2:4" ht="22.5">
      <c r="B7" s="53" t="s">
        <v>268</v>
      </c>
    </row>
    <row r="8" spans="2:4" ht="22.5">
      <c r="B8" s="53" t="s">
        <v>269</v>
      </c>
    </row>
    <row r="9" spans="2:4" ht="22.5">
      <c r="B9" s="53" t="s">
        <v>504</v>
      </c>
    </row>
    <row r="10" spans="2:4" ht="56.25">
      <c r="B10" s="53" t="s">
        <v>767</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1" t="s">
        <v>390</v>
      </c>
    </row>
    <row r="30" spans="1:2" ht="22.5">
      <c r="B30" s="223" t="s">
        <v>603</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J21" sqref="J21:J24"/>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5" customWidth="1"/>
    <col min="21" max="21" width="5.7109375" style="535" customWidth="1"/>
    <col min="22" max="22" width="34.42578125" style="535"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53" t="s">
        <v>712</v>
      </c>
      <c r="E5" s="1154"/>
      <c r="F5" s="1154"/>
      <c r="G5" s="1154"/>
      <c r="H5" s="1154"/>
      <c r="I5" s="1154"/>
      <c r="J5" s="1155"/>
      <c r="K5" s="437"/>
      <c r="L5" s="176"/>
      <c r="M5" s="176"/>
      <c r="N5" s="176"/>
      <c r="O5" s="176"/>
      <c r="P5" s="176"/>
      <c r="Q5" s="176"/>
      <c r="R5" s="176"/>
      <c r="S5" s="569"/>
      <c r="T5" s="569"/>
      <c r="U5" s="569"/>
      <c r="V5" s="569"/>
      <c r="W5" s="176"/>
    </row>
    <row r="6" spans="1:24" s="470" customFormat="1" ht="3" customHeight="1">
      <c r="A6" s="312"/>
      <c r="B6" s="312"/>
      <c r="D6" s="1169"/>
      <c r="E6" s="1170"/>
      <c r="F6" s="1170"/>
      <c r="G6" s="1170"/>
      <c r="H6" s="1170"/>
      <c r="I6" s="1170"/>
      <c r="J6" s="1171"/>
      <c r="S6" s="647"/>
      <c r="T6" s="647"/>
      <c r="U6" s="647"/>
      <c r="V6" s="647"/>
    </row>
    <row r="7" spans="1:24" s="470" customFormat="1" ht="5.25" hidden="1" customHeight="1">
      <c r="A7" s="312"/>
      <c r="B7" s="312"/>
      <c r="E7" s="1172"/>
      <c r="F7" s="1172"/>
      <c r="G7" s="1168"/>
      <c r="H7" s="1168"/>
      <c r="I7" s="1168"/>
      <c r="J7" s="1168"/>
      <c r="S7" s="647"/>
      <c r="T7" s="647"/>
      <c r="U7" s="647"/>
      <c r="V7" s="647"/>
    </row>
    <row r="8" spans="1:24" s="470" customFormat="1" ht="5.25" hidden="1" customHeight="1">
      <c r="A8" s="312"/>
      <c r="B8" s="312"/>
      <c r="E8" s="1172"/>
      <c r="F8" s="1172"/>
      <c r="G8" s="1168"/>
      <c r="H8" s="1168"/>
      <c r="I8" s="1168"/>
      <c r="J8" s="1168"/>
      <c r="S8" s="647"/>
      <c r="T8" s="647"/>
      <c r="U8" s="647"/>
      <c r="V8" s="647"/>
    </row>
    <row r="9" spans="1:24" s="470" customFormat="1" ht="5.25" hidden="1" customHeight="1">
      <c r="A9" s="312"/>
      <c r="B9" s="312"/>
      <c r="E9" s="1172"/>
      <c r="F9" s="1172"/>
      <c r="G9" s="1168"/>
      <c r="H9" s="1168"/>
      <c r="I9" s="1168"/>
      <c r="J9" s="1168"/>
      <c r="S9" s="647"/>
      <c r="T9" s="647"/>
      <c r="U9" s="647"/>
      <c r="V9" s="647"/>
    </row>
    <row r="10" spans="1:24" s="647" customFormat="1" ht="5.25" hidden="1">
      <c r="A10" s="312"/>
      <c r="B10" s="312"/>
      <c r="E10" s="1173"/>
      <c r="F10" s="1173"/>
      <c r="G10" s="842"/>
      <c r="H10" s="466"/>
      <c r="I10" s="795"/>
      <c r="J10" s="795"/>
    </row>
    <row r="11" spans="1:24" s="159" customFormat="1" ht="18.75" hidden="1" customHeight="1">
      <c r="A11" s="312"/>
      <c r="B11" s="312"/>
      <c r="D11" s="152"/>
      <c r="E11" s="1174" t="s">
        <v>719</v>
      </c>
      <c r="F11" s="1174"/>
      <c r="G11" s="1119" t="s">
        <v>85</v>
      </c>
      <c r="H11" s="468"/>
      <c r="I11" s="166"/>
      <c r="J11" s="152"/>
      <c r="K11" s="153"/>
      <c r="L11" s="152"/>
      <c r="M11" s="152"/>
      <c r="N11" s="153"/>
      <c r="O11" s="153"/>
      <c r="P11" s="152"/>
      <c r="Q11" s="152"/>
      <c r="R11" s="153"/>
      <c r="S11" s="555"/>
      <c r="T11" s="554"/>
      <c r="U11" s="554"/>
      <c r="V11" s="555"/>
    </row>
    <row r="12" spans="1:24" s="470" customFormat="1" ht="18.75" hidden="1">
      <c r="A12" s="312"/>
      <c r="B12" s="312"/>
      <c r="E12" s="1174" t="s">
        <v>720</v>
      </c>
      <c r="F12" s="1174"/>
      <c r="G12" s="1119" t="s">
        <v>85</v>
      </c>
      <c r="H12" s="468"/>
      <c r="I12" s="466"/>
      <c r="J12" s="469"/>
      <c r="K12" s="465"/>
      <c r="L12" s="465"/>
      <c r="M12" s="465"/>
      <c r="N12" s="464"/>
      <c r="O12" s="465"/>
      <c r="P12" s="465"/>
      <c r="Q12" s="465"/>
      <c r="R12" s="464"/>
      <c r="S12" s="646"/>
      <c r="T12" s="646"/>
      <c r="U12" s="646"/>
      <c r="V12" s="645"/>
    </row>
    <row r="13" spans="1:24" s="470" customFormat="1" ht="5.25" hidden="1" customHeight="1">
      <c r="A13" s="312"/>
      <c r="B13" s="312"/>
      <c r="E13" s="1167"/>
      <c r="F13" s="1167"/>
      <c r="G13" s="467"/>
      <c r="H13" s="466"/>
      <c r="I13" s="465"/>
      <c r="J13" s="465"/>
      <c r="K13" s="465"/>
      <c r="L13" s="465"/>
      <c r="M13" s="465"/>
      <c r="N13" s="464"/>
      <c r="O13" s="465"/>
      <c r="P13" s="465"/>
      <c r="Q13" s="465"/>
      <c r="R13" s="464"/>
      <c r="S13" s="646"/>
      <c r="T13" s="646"/>
      <c r="U13" s="646"/>
      <c r="V13" s="645"/>
    </row>
    <row r="14" spans="1:24" s="470" customFormat="1" ht="5.25" hidden="1" customHeight="1">
      <c r="A14" s="312"/>
      <c r="B14" s="312"/>
      <c r="S14" s="647"/>
      <c r="T14" s="647"/>
      <c r="U14" s="647"/>
      <c r="V14" s="647"/>
    </row>
    <row r="15" spans="1:24" s="463" customFormat="1" ht="5.25" hidden="1" customHeight="1">
      <c r="A15" s="472"/>
      <c r="B15" s="472"/>
      <c r="S15" s="644"/>
      <c r="T15" s="644"/>
      <c r="U15" s="644"/>
      <c r="V15" s="644"/>
    </row>
    <row r="16" spans="1:24" s="120" customFormat="1" ht="3" customHeight="1">
      <c r="A16" s="211"/>
      <c r="B16" s="211"/>
      <c r="D16" s="313"/>
      <c r="E16" s="313"/>
      <c r="F16" s="313"/>
      <c r="G16" s="313"/>
      <c r="H16" s="313"/>
      <c r="I16" s="313"/>
      <c r="J16" s="313"/>
      <c r="K16" s="313"/>
      <c r="L16" s="313"/>
      <c r="M16" s="313"/>
      <c r="N16" s="313"/>
      <c r="O16" s="313"/>
      <c r="P16" s="313"/>
      <c r="Q16" s="313"/>
      <c r="R16" s="313"/>
      <c r="S16" s="313"/>
      <c r="T16" s="313"/>
      <c r="U16" s="313"/>
      <c r="V16" s="313"/>
      <c r="W16" s="313"/>
      <c r="X16" s="154"/>
    </row>
    <row r="17" spans="1:24" ht="27" customHeight="1">
      <c r="D17" s="1166" t="s">
        <v>92</v>
      </c>
      <c r="E17" s="1166" t="s">
        <v>297</v>
      </c>
      <c r="F17" s="1166" t="s">
        <v>80</v>
      </c>
      <c r="G17" s="1166" t="s">
        <v>439</v>
      </c>
      <c r="H17" s="1166" t="s">
        <v>92</v>
      </c>
      <c r="I17" s="1166"/>
      <c r="J17" s="1166" t="s">
        <v>20</v>
      </c>
      <c r="K17" s="1178" t="s">
        <v>479</v>
      </c>
      <c r="L17" s="1178"/>
      <c r="M17" s="1178"/>
      <c r="N17" s="1178"/>
      <c r="O17" s="1178" t="s">
        <v>710</v>
      </c>
      <c r="P17" s="1178"/>
      <c r="Q17" s="1178"/>
      <c r="R17" s="1178"/>
      <c r="S17" s="1178" t="s">
        <v>711</v>
      </c>
      <c r="T17" s="1178"/>
      <c r="U17" s="1178"/>
      <c r="V17" s="1178"/>
      <c r="W17" s="1166" t="s">
        <v>244</v>
      </c>
    </row>
    <row r="18" spans="1:24" ht="30.75" customHeight="1">
      <c r="D18" s="1166"/>
      <c r="E18" s="1166"/>
      <c r="F18" s="1166"/>
      <c r="G18" s="1166"/>
      <c r="H18" s="1166"/>
      <c r="I18" s="1166"/>
      <c r="J18" s="1166"/>
      <c r="K18" s="115" t="s">
        <v>300</v>
      </c>
      <c r="L18" s="1166" t="s">
        <v>92</v>
      </c>
      <c r="M18" s="1166"/>
      <c r="N18" s="115" t="s">
        <v>230</v>
      </c>
      <c r="O18" s="115" t="s">
        <v>300</v>
      </c>
      <c r="P18" s="1166" t="s">
        <v>92</v>
      </c>
      <c r="Q18" s="1166"/>
      <c r="R18" s="115" t="s">
        <v>230</v>
      </c>
      <c r="S18" s="542" t="s">
        <v>300</v>
      </c>
      <c r="T18" s="1166" t="s">
        <v>92</v>
      </c>
      <c r="U18" s="1166"/>
      <c r="V18" s="542" t="s">
        <v>400</v>
      </c>
      <c r="W18" s="1166"/>
    </row>
    <row r="19" spans="1:24" s="406" customFormat="1" ht="12" customHeight="1">
      <c r="A19" s="405"/>
      <c r="B19" s="405"/>
      <c r="D19" s="42" t="s">
        <v>93</v>
      </c>
      <c r="E19" s="42" t="s">
        <v>49</v>
      </c>
      <c r="F19" s="42" t="s">
        <v>50</v>
      </c>
      <c r="G19" s="42" t="s">
        <v>51</v>
      </c>
      <c r="H19" s="1175" t="s">
        <v>68</v>
      </c>
      <c r="I19" s="1175"/>
      <c r="J19" s="42" t="s">
        <v>69</v>
      </c>
      <c r="K19" s="42" t="s">
        <v>183</v>
      </c>
      <c r="L19" s="1175" t="s">
        <v>184</v>
      </c>
      <c r="M19" s="1175"/>
      <c r="N19" s="42" t="s">
        <v>208</v>
      </c>
      <c r="O19" s="42" t="s">
        <v>209</v>
      </c>
      <c r="P19" s="1175" t="s">
        <v>210</v>
      </c>
      <c r="Q19" s="1175"/>
      <c r="R19" s="42" t="s">
        <v>211</v>
      </c>
      <c r="S19" s="527" t="s">
        <v>210</v>
      </c>
      <c r="T19" s="1175" t="s">
        <v>211</v>
      </c>
      <c r="U19" s="1175"/>
      <c r="V19" s="527" t="s">
        <v>212</v>
      </c>
      <c r="W19" s="42" t="s">
        <v>213</v>
      </c>
    </row>
    <row r="20" spans="1:24" ht="14.25" hidden="1" customHeight="1">
      <c r="C20" s="310"/>
      <c r="D20" s="350">
        <v>0</v>
      </c>
      <c r="E20" s="401"/>
      <c r="F20" s="401"/>
      <c r="G20" s="121"/>
      <c r="H20" s="402"/>
      <c r="I20" s="402"/>
      <c r="J20" s="221"/>
      <c r="K20" s="121"/>
      <c r="L20" s="221"/>
      <c r="M20" s="221"/>
      <c r="N20" s="403"/>
      <c r="O20" s="121"/>
      <c r="P20" s="221"/>
      <c r="Q20" s="221"/>
      <c r="R20" s="404"/>
      <c r="S20" s="544"/>
      <c r="T20" s="594"/>
      <c r="U20" s="594"/>
      <c r="V20" s="631"/>
      <c r="W20" s="121"/>
      <c r="X20" s="175"/>
    </row>
    <row r="21" spans="1:24" s="1103" customFormat="1" ht="17.100000000000001" customHeight="1">
      <c r="A21" s="750">
        <v>10</v>
      </c>
      <c r="C21" s="310"/>
      <c r="D21" s="1179">
        <v>1</v>
      </c>
      <c r="E21" s="1184" t="s">
        <v>619</v>
      </c>
      <c r="F21" s="1185" t="s">
        <v>1405</v>
      </c>
      <c r="G21" s="1188" t="s">
        <v>85</v>
      </c>
      <c r="H21" s="1179"/>
      <c r="I21" s="1179">
        <v>1</v>
      </c>
      <c r="J21" s="1181"/>
      <c r="K21" s="1192" t="s">
        <v>85</v>
      </c>
      <c r="L21" s="1190"/>
      <c r="M21" s="1190" t="s">
        <v>93</v>
      </c>
      <c r="N21" s="1193"/>
      <c r="O21" s="1192" t="s">
        <v>85</v>
      </c>
      <c r="P21" s="1190"/>
      <c r="Q21" s="1190" t="s">
        <v>93</v>
      </c>
      <c r="R21" s="1191"/>
      <c r="S21" s="1192" t="s">
        <v>85</v>
      </c>
      <c r="T21" s="1089"/>
      <c r="U21" s="1089" t="s">
        <v>93</v>
      </c>
      <c r="V21" s="1120"/>
      <c r="W21" s="308"/>
    </row>
    <row r="22" spans="1:24" s="1103" customFormat="1" ht="17.100000000000001" customHeight="1">
      <c r="A22" s="750"/>
      <c r="C22" s="749"/>
      <c r="D22" s="1179"/>
      <c r="E22" s="1184"/>
      <c r="F22" s="1186"/>
      <c r="G22" s="1188"/>
      <c r="H22" s="1179"/>
      <c r="I22" s="1179"/>
      <c r="J22" s="1181"/>
      <c r="K22" s="1192"/>
      <c r="L22" s="1190"/>
      <c r="M22" s="1190"/>
      <c r="N22" s="1193"/>
      <c r="O22" s="1192"/>
      <c r="P22" s="1190"/>
      <c r="Q22" s="1190"/>
      <c r="R22" s="1191"/>
      <c r="S22" s="1192"/>
      <c r="T22" s="1091"/>
      <c r="U22" s="746"/>
      <c r="V22" s="747"/>
      <c r="W22" s="748"/>
    </row>
    <row r="23" spans="1:24" s="1103" customFormat="1" ht="17.100000000000001" customHeight="1">
      <c r="A23" s="750"/>
      <c r="C23" s="749"/>
      <c r="D23" s="1180"/>
      <c r="E23" s="1182"/>
      <c r="F23" s="1186"/>
      <c r="G23" s="1189"/>
      <c r="H23" s="1180"/>
      <c r="I23" s="1180"/>
      <c r="J23" s="1182"/>
      <c r="K23" s="1189"/>
      <c r="L23" s="1180"/>
      <c r="M23" s="1180"/>
      <c r="N23" s="1191"/>
      <c r="O23" s="1189"/>
      <c r="P23" s="1110"/>
      <c r="Q23" s="746"/>
      <c r="R23" s="747"/>
      <c r="S23" s="743"/>
      <c r="T23" s="743"/>
      <c r="U23" s="743"/>
      <c r="V23" s="743"/>
      <c r="W23" s="748"/>
    </row>
    <row r="24" spans="1:24" s="1103" customFormat="1" ht="17.100000000000001" customHeight="1">
      <c r="A24" s="750"/>
      <c r="C24" s="749"/>
      <c r="D24" s="1180"/>
      <c r="E24" s="1182"/>
      <c r="F24" s="1186"/>
      <c r="G24" s="1189"/>
      <c r="H24" s="1180"/>
      <c r="I24" s="1180"/>
      <c r="J24" s="1182"/>
      <c r="K24" s="1189"/>
      <c r="L24" s="746"/>
      <c r="M24" s="747"/>
      <c r="N24" s="747"/>
      <c r="O24" s="747"/>
      <c r="P24" s="747"/>
      <c r="Q24" s="747"/>
      <c r="R24" s="747"/>
      <c r="S24" s="743"/>
      <c r="T24" s="743"/>
      <c r="U24" s="743"/>
      <c r="V24" s="743"/>
      <c r="W24" s="748"/>
    </row>
    <row r="25" spans="1:24" s="1103" customFormat="1" ht="15" customHeight="1">
      <c r="A25" s="750"/>
      <c r="C25" s="749"/>
      <c r="D25" s="1180"/>
      <c r="E25" s="1182"/>
      <c r="F25" s="1187"/>
      <c r="G25" s="1189"/>
      <c r="H25" s="746"/>
      <c r="I25" s="747"/>
      <c r="J25" s="747"/>
      <c r="K25" s="747"/>
      <c r="L25" s="747"/>
      <c r="M25" s="747"/>
      <c r="N25" s="747"/>
      <c r="O25" s="747"/>
      <c r="P25" s="747"/>
      <c r="Q25" s="747"/>
      <c r="R25" s="747"/>
      <c r="S25" s="743"/>
      <c r="T25" s="743"/>
      <c r="U25" s="743"/>
      <c r="V25" s="743"/>
      <c r="W25" s="748"/>
    </row>
    <row r="26" spans="1:24" ht="17.100000000000001" customHeight="1">
      <c r="D26" s="117"/>
      <c r="E26" s="118"/>
      <c r="F26" s="118"/>
      <c r="G26" s="118"/>
      <c r="H26" s="118"/>
      <c r="I26" s="118"/>
      <c r="J26" s="118"/>
      <c r="K26" s="118"/>
      <c r="L26" s="118"/>
      <c r="M26" s="118"/>
      <c r="N26" s="118"/>
      <c r="O26" s="118"/>
      <c r="P26" s="118"/>
      <c r="Q26" s="118"/>
      <c r="R26" s="118"/>
      <c r="S26" s="543"/>
      <c r="T26" s="543"/>
      <c r="U26" s="543"/>
      <c r="V26" s="543"/>
      <c r="W26" s="119"/>
    </row>
    <row r="27" spans="1:24" ht="3" customHeight="1"/>
    <row r="28" spans="1:24" ht="11.25" hidden="1" customHeight="1"/>
    <row r="29" spans="1:24" ht="0.95" customHeight="1"/>
    <row r="30" spans="1:24" ht="23.25" customHeight="1"/>
    <row r="31" spans="1:24" ht="3" customHeight="1"/>
    <row r="32" spans="1:24" ht="17.100000000000001" customHeight="1">
      <c r="E32" s="1183" t="s">
        <v>736</v>
      </c>
      <c r="F32" s="1183"/>
      <c r="G32" s="1183"/>
      <c r="H32" s="1183"/>
      <c r="I32" s="1183"/>
      <c r="J32" s="1183"/>
      <c r="K32" s="1183"/>
      <c r="L32" s="1183"/>
      <c r="M32" s="1183"/>
      <c r="N32" s="1183"/>
      <c r="O32" s="1183"/>
      <c r="P32" s="1183"/>
      <c r="Q32" s="1183"/>
      <c r="R32" s="1183"/>
      <c r="S32" s="1183"/>
      <c r="T32" s="1183"/>
      <c r="U32" s="1183"/>
      <c r="V32" s="1183"/>
      <c r="W32" s="1183"/>
    </row>
    <row r="33" spans="5:23" ht="36.950000000000003" customHeight="1">
      <c r="E33" s="1176" t="s">
        <v>738</v>
      </c>
      <c r="F33" s="1177"/>
      <c r="G33" s="1177"/>
      <c r="H33" s="1177"/>
      <c r="I33" s="1177"/>
      <c r="J33" s="1177"/>
      <c r="K33" s="1177"/>
      <c r="L33" s="1177"/>
      <c r="M33" s="1177"/>
      <c r="N33" s="1177"/>
      <c r="O33" s="1177"/>
      <c r="P33" s="1177"/>
      <c r="Q33" s="1177"/>
      <c r="R33" s="1177"/>
      <c r="S33" s="1177"/>
      <c r="T33" s="1177"/>
      <c r="U33" s="1177"/>
      <c r="V33" s="1177"/>
      <c r="W33" s="1177"/>
    </row>
    <row r="34" spans="5:23" ht="17.100000000000001" customHeight="1">
      <c r="E34" s="1176" t="s">
        <v>739</v>
      </c>
      <c r="F34" s="1177"/>
      <c r="G34" s="1177"/>
      <c r="H34" s="1177"/>
      <c r="I34" s="1177"/>
      <c r="J34" s="1177"/>
      <c r="K34" s="1177"/>
      <c r="L34" s="1177"/>
      <c r="M34" s="1177"/>
      <c r="N34" s="1177"/>
      <c r="O34" s="1177"/>
      <c r="P34" s="1177"/>
      <c r="Q34" s="1177"/>
      <c r="R34" s="1177"/>
      <c r="S34" s="1177"/>
      <c r="T34" s="1177"/>
      <c r="U34" s="1177"/>
      <c r="V34" s="1177"/>
      <c r="W34" s="1177"/>
    </row>
    <row r="35" spans="5:23" ht="27" customHeight="1">
      <c r="E35" s="1176" t="s">
        <v>740</v>
      </c>
      <c r="F35" s="1177"/>
      <c r="G35" s="1177"/>
      <c r="H35" s="1177"/>
      <c r="I35" s="1177"/>
      <c r="J35" s="1177"/>
      <c r="K35" s="1177"/>
      <c r="L35" s="1177"/>
      <c r="M35" s="1177"/>
      <c r="N35" s="1177"/>
      <c r="O35" s="1177"/>
      <c r="P35" s="1177"/>
      <c r="Q35" s="1177"/>
      <c r="R35" s="1177"/>
      <c r="S35" s="1177"/>
      <c r="T35" s="1177"/>
      <c r="U35" s="1177"/>
      <c r="V35" s="1177"/>
      <c r="W35" s="1177"/>
    </row>
    <row r="36" spans="5:23" ht="17.100000000000001" customHeight="1">
      <c r="E36" s="1176" t="s">
        <v>741</v>
      </c>
      <c r="F36" s="1177"/>
      <c r="G36" s="1177"/>
      <c r="H36" s="1177"/>
      <c r="I36" s="1177"/>
      <c r="J36" s="1177"/>
      <c r="K36" s="1177"/>
      <c r="L36" s="1177"/>
      <c r="M36" s="1177"/>
      <c r="N36" s="1177"/>
      <c r="O36" s="1177"/>
      <c r="P36" s="1177"/>
      <c r="Q36" s="1177"/>
      <c r="R36" s="1177"/>
      <c r="S36" s="1177"/>
      <c r="T36" s="1177"/>
      <c r="U36" s="1177"/>
      <c r="V36" s="1177"/>
      <c r="W36" s="1177"/>
    </row>
    <row r="37" spans="5:23" ht="15" customHeight="1">
      <c r="E37" s="794"/>
      <c r="F37" s="218"/>
      <c r="G37" s="218"/>
      <c r="H37" s="218"/>
      <c r="I37" s="218"/>
      <c r="J37" s="218"/>
      <c r="K37" s="218"/>
      <c r="L37" s="218"/>
      <c r="M37" s="218"/>
      <c r="N37" s="218"/>
      <c r="O37" s="218"/>
      <c r="P37" s="218"/>
      <c r="Q37" s="218"/>
      <c r="R37" s="218"/>
      <c r="S37" s="218"/>
      <c r="T37" s="218"/>
      <c r="U37" s="218"/>
      <c r="V37" s="218"/>
      <c r="W37" s="218"/>
    </row>
    <row r="38" spans="5:23" ht="15" customHeight="1">
      <c r="E38" s="1183" t="s">
        <v>737</v>
      </c>
      <c r="F38" s="1183"/>
      <c r="G38" s="1183"/>
      <c r="H38" s="1183"/>
      <c r="I38" s="1183"/>
      <c r="J38" s="1183"/>
      <c r="K38" s="1183"/>
      <c r="L38" s="1183"/>
      <c r="M38" s="1183"/>
      <c r="N38" s="1183"/>
      <c r="O38" s="1183"/>
      <c r="P38" s="1183"/>
      <c r="Q38" s="1183"/>
      <c r="R38" s="1183"/>
      <c r="S38" s="1183"/>
      <c r="T38" s="1183"/>
      <c r="U38" s="1183"/>
      <c r="V38" s="1183"/>
      <c r="W38" s="1183"/>
    </row>
    <row r="39" spans="5:23" ht="17.100000000000001" customHeight="1">
      <c r="E39" s="1176" t="s">
        <v>742</v>
      </c>
      <c r="F39" s="1177"/>
      <c r="G39" s="1177"/>
      <c r="H39" s="1177"/>
      <c r="I39" s="1177"/>
      <c r="J39" s="1177"/>
      <c r="K39" s="1177"/>
      <c r="L39" s="1177"/>
      <c r="M39" s="1177"/>
      <c r="N39" s="1177"/>
      <c r="O39" s="1177"/>
      <c r="P39" s="1177"/>
      <c r="Q39" s="1177"/>
      <c r="R39" s="1177"/>
      <c r="S39" s="1177"/>
      <c r="T39" s="1177"/>
      <c r="U39" s="1177"/>
      <c r="V39" s="1177"/>
      <c r="W39" s="1177"/>
    </row>
    <row r="40" spans="5:23" ht="17.100000000000001" customHeight="1">
      <c r="E40" s="1176" t="s">
        <v>743</v>
      </c>
      <c r="F40" s="1177"/>
      <c r="G40" s="1177"/>
      <c r="H40" s="1177"/>
      <c r="I40" s="1177"/>
      <c r="J40" s="1177"/>
      <c r="K40" s="1177"/>
      <c r="L40" s="1177"/>
      <c r="M40" s="1177"/>
      <c r="N40" s="1177"/>
      <c r="O40" s="1177"/>
      <c r="P40" s="1177"/>
      <c r="Q40" s="1177"/>
      <c r="R40" s="1177"/>
      <c r="S40" s="1177"/>
      <c r="T40" s="1177"/>
      <c r="U40" s="1177"/>
      <c r="V40" s="1177"/>
      <c r="W40" s="1177"/>
    </row>
  </sheetData>
  <sheetProtection algorithmName="SHA-512" hashValue="vWDHe9TWL+F5HO7p0RMmZ5hAgs68z8Y6nx7B6QjF7TxndignjsWA7lY11e9tlf9/SLYiZvvDMFBidiWOp/Gdsg==" saltValue="vwPD+b/szlPSGP324rGQbw==" spinCount="100000" sheet="1" objects="1" scenarios="1" formatColumns="0" formatRows="0"/>
  <dataConsolidate link="1"/>
  <mergeCells count="53">
    <mergeCell ref="P21:P22"/>
    <mergeCell ref="Q21:Q22"/>
    <mergeCell ref="R21:R22"/>
    <mergeCell ref="S21:S22"/>
    <mergeCell ref="K21:K24"/>
    <mergeCell ref="L21:L23"/>
    <mergeCell ref="M21:M23"/>
    <mergeCell ref="N21:N23"/>
    <mergeCell ref="O21:O23"/>
    <mergeCell ref="D21:D25"/>
    <mergeCell ref="E21:E25"/>
    <mergeCell ref="F21:F25"/>
    <mergeCell ref="G21:G25"/>
    <mergeCell ref="H21:H24"/>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formula1>900</formula1>
    </dataValidation>
    <dataValidation type="textLength" operator="lessThanOrEqual" allowBlank="1" showInputMessage="1" showErrorMessage="1" errorTitle="Ошибка" error="Допускается ввод не более 900 символов!" sqref="J21:J24">
      <formula1>900</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14" width="10.5703125" style="587"/>
    <col min="15" max="16384" width="10.5703125" style="525"/>
  </cols>
  <sheetData>
    <row r="1" spans="1:14" ht="3" customHeight="1">
      <c r="A1" s="593" t="s">
        <v>93</v>
      </c>
    </row>
    <row r="2" spans="1:14" ht="22.5">
      <c r="F2" s="1195" t="s">
        <v>491</v>
      </c>
      <c r="G2" s="1196"/>
      <c r="H2" s="1197"/>
      <c r="I2" s="642"/>
    </row>
    <row r="3" spans="1:14" ht="3" customHeight="1"/>
    <row r="4" spans="1:14" s="572" customFormat="1" ht="11.25">
      <c r="A4" s="592"/>
      <c r="B4" s="592"/>
      <c r="C4" s="592"/>
      <c r="D4" s="592"/>
      <c r="F4" s="1158" t="s">
        <v>454</v>
      </c>
      <c r="G4" s="1158"/>
      <c r="H4" s="1158"/>
      <c r="I4" s="1198" t="s">
        <v>455</v>
      </c>
      <c r="J4" s="592"/>
      <c r="K4" s="592"/>
      <c r="L4" s="592"/>
      <c r="M4" s="592"/>
      <c r="N4" s="592"/>
    </row>
    <row r="5" spans="1:14" s="572" customFormat="1" ht="11.25" customHeight="1">
      <c r="A5" s="592"/>
      <c r="B5" s="592"/>
      <c r="C5" s="592"/>
      <c r="D5" s="592"/>
      <c r="F5" s="608" t="s">
        <v>92</v>
      </c>
      <c r="G5" s="620" t="s">
        <v>457</v>
      </c>
      <c r="H5" s="607" t="s">
        <v>442</v>
      </c>
      <c r="I5" s="1198"/>
      <c r="J5" s="592"/>
      <c r="K5" s="592"/>
      <c r="L5" s="592"/>
      <c r="M5" s="592"/>
      <c r="N5" s="592"/>
    </row>
    <row r="6" spans="1:14" s="572" customFormat="1" ht="12" customHeight="1">
      <c r="A6" s="592"/>
      <c r="B6" s="592"/>
      <c r="C6" s="592"/>
      <c r="D6" s="592"/>
      <c r="F6" s="609" t="s">
        <v>93</v>
      </c>
      <c r="G6" s="611">
        <v>2</v>
      </c>
      <c r="H6" s="612">
        <v>3</v>
      </c>
      <c r="I6" s="610">
        <v>4</v>
      </c>
      <c r="J6" s="592">
        <v>4</v>
      </c>
      <c r="K6" s="592"/>
      <c r="L6" s="592"/>
      <c r="M6" s="592"/>
      <c r="N6" s="592"/>
    </row>
    <row r="7" spans="1:14" s="572" customFormat="1" ht="18.75">
      <c r="A7" s="592"/>
      <c r="B7" s="592"/>
      <c r="C7" s="592"/>
      <c r="D7" s="592"/>
      <c r="F7" s="618">
        <v>1</v>
      </c>
      <c r="G7" s="634" t="s">
        <v>492</v>
      </c>
      <c r="H7" s="606" t="str">
        <f>IF(dateCh="","",dateCh)</f>
        <v>14.12.2020</v>
      </c>
      <c r="I7" s="583" t="s">
        <v>493</v>
      </c>
      <c r="J7" s="617"/>
      <c r="K7" s="592"/>
      <c r="L7" s="592"/>
      <c r="M7" s="592"/>
      <c r="N7" s="592"/>
    </row>
    <row r="8" spans="1:14" s="572" customFormat="1" ht="45">
      <c r="A8" s="1199">
        <v>1</v>
      </c>
      <c r="B8" s="592"/>
      <c r="C8" s="592"/>
      <c r="D8" s="592"/>
      <c r="F8" s="618" t="str">
        <f>"2." &amp;mergeValue(A8)</f>
        <v>2.1</v>
      </c>
      <c r="G8" s="634" t="s">
        <v>494</v>
      </c>
      <c r="H8" s="606"/>
      <c r="I8" s="583" t="s">
        <v>590</v>
      </c>
      <c r="J8" s="617"/>
      <c r="K8" s="592"/>
      <c r="L8" s="592"/>
      <c r="M8" s="592"/>
      <c r="N8" s="592"/>
    </row>
    <row r="9" spans="1:14" s="572" customFormat="1" ht="22.5">
      <c r="A9" s="1199"/>
      <c r="B9" s="592"/>
      <c r="C9" s="592"/>
      <c r="D9" s="592"/>
      <c r="F9" s="618" t="str">
        <f>"3." &amp;mergeValue(A9)</f>
        <v>3.1</v>
      </c>
      <c r="G9" s="634" t="s">
        <v>495</v>
      </c>
      <c r="H9" s="606"/>
      <c r="I9" s="583" t="s">
        <v>588</v>
      </c>
      <c r="J9" s="617"/>
      <c r="K9" s="592"/>
      <c r="L9" s="592"/>
      <c r="M9" s="592"/>
      <c r="N9" s="592"/>
    </row>
    <row r="10" spans="1:14" s="572" customFormat="1" ht="22.5">
      <c r="A10" s="1199"/>
      <c r="B10" s="592"/>
      <c r="C10" s="592"/>
      <c r="D10" s="592"/>
      <c r="F10" s="618" t="str">
        <f>"4."&amp;mergeValue(A10)</f>
        <v>4.1</v>
      </c>
      <c r="G10" s="634" t="s">
        <v>496</v>
      </c>
      <c r="H10" s="607" t="s">
        <v>458</v>
      </c>
      <c r="I10" s="583"/>
      <c r="J10" s="617"/>
      <c r="K10" s="592"/>
      <c r="L10" s="592"/>
      <c r="M10" s="592"/>
      <c r="N10" s="592"/>
    </row>
    <row r="11" spans="1:14" s="572" customFormat="1" ht="18.75">
      <c r="A11" s="1199"/>
      <c r="B11" s="1199">
        <v>1</v>
      </c>
      <c r="C11" s="625"/>
      <c r="D11" s="625"/>
      <c r="F11" s="618" t="str">
        <f>"4."&amp;mergeValue(A11) &amp;"."&amp;mergeValue(B11)</f>
        <v>4.1.1</v>
      </c>
      <c r="G11" s="613" t="s">
        <v>592</v>
      </c>
      <c r="H11" s="606" t="str">
        <f>IF(region_name="","",region_name)</f>
        <v>Чувашская республика</v>
      </c>
      <c r="I11" s="583" t="s">
        <v>499</v>
      </c>
      <c r="J11" s="617"/>
      <c r="K11" s="592"/>
      <c r="L11" s="592"/>
      <c r="M11" s="592"/>
      <c r="N11" s="592"/>
    </row>
    <row r="12" spans="1:14" s="572" customFormat="1" ht="22.5">
      <c r="A12" s="1199"/>
      <c r="B12" s="1199"/>
      <c r="C12" s="1199">
        <v>1</v>
      </c>
      <c r="D12" s="625"/>
      <c r="F12" s="618" t="str">
        <f>"4."&amp;mergeValue(A12) &amp;"."&amp;mergeValue(B12)&amp;"."&amp;mergeValue(C12)</f>
        <v>4.1.1.1</v>
      </c>
      <c r="G12" s="624" t="s">
        <v>497</v>
      </c>
      <c r="H12" s="606"/>
      <c r="I12" s="583" t="s">
        <v>500</v>
      </c>
      <c r="J12" s="617"/>
      <c r="K12" s="592"/>
      <c r="L12" s="592"/>
      <c r="M12" s="592"/>
      <c r="N12" s="592"/>
    </row>
    <row r="13" spans="1:14" s="572" customFormat="1" ht="39" customHeight="1">
      <c r="A13" s="1199"/>
      <c r="B13" s="1199"/>
      <c r="C13" s="1199"/>
      <c r="D13" s="625">
        <v>1</v>
      </c>
      <c r="F13" s="618" t="str">
        <f>"4."&amp;mergeValue(A13) &amp;"."&amp;mergeValue(B13)&amp;"."&amp;mergeValue(C13)&amp;"."&amp;mergeValue(D13)</f>
        <v>4.1.1.1.1</v>
      </c>
      <c r="G13" s="635" t="s">
        <v>498</v>
      </c>
      <c r="H13" s="606"/>
      <c r="I13" s="1200" t="s">
        <v>591</v>
      </c>
      <c r="J13" s="617"/>
      <c r="K13" s="592"/>
      <c r="L13" s="592"/>
      <c r="M13" s="592"/>
      <c r="N13" s="592"/>
    </row>
    <row r="14" spans="1:14" s="572" customFormat="1" ht="18.75">
      <c r="A14" s="1199"/>
      <c r="B14" s="1199"/>
      <c r="C14" s="1199"/>
      <c r="D14" s="625"/>
      <c r="F14" s="621"/>
      <c r="G14" s="552" t="s">
        <v>4</v>
      </c>
      <c r="H14" s="626"/>
      <c r="I14" s="1200"/>
      <c r="J14" s="617"/>
      <c r="K14" s="592"/>
      <c r="L14" s="592"/>
      <c r="M14" s="592"/>
      <c r="N14" s="592"/>
    </row>
    <row r="15" spans="1:14" s="572" customFormat="1" ht="18.75">
      <c r="A15" s="1199"/>
      <c r="B15" s="1199"/>
      <c r="C15" s="625"/>
      <c r="D15" s="625"/>
      <c r="F15" s="636"/>
      <c r="G15" s="579" t="s">
        <v>403</v>
      </c>
      <c r="H15" s="637"/>
      <c r="I15" s="638"/>
      <c r="J15" s="617"/>
      <c r="K15" s="592"/>
      <c r="L15" s="592"/>
      <c r="M15" s="592"/>
      <c r="N15" s="592"/>
    </row>
    <row r="16" spans="1:14" s="572" customFormat="1" ht="18.75">
      <c r="A16" s="1199"/>
      <c r="B16" s="592"/>
      <c r="C16" s="592"/>
      <c r="D16" s="592"/>
      <c r="F16" s="621"/>
      <c r="G16" s="560" t="s">
        <v>506</v>
      </c>
      <c r="H16" s="622"/>
      <c r="I16" s="623"/>
      <c r="J16" s="617"/>
      <c r="K16" s="592"/>
      <c r="L16" s="592"/>
      <c r="M16" s="592"/>
      <c r="N16" s="592"/>
    </row>
    <row r="17" spans="1:14" s="572" customFormat="1" ht="18.75">
      <c r="A17" s="592"/>
      <c r="B17" s="592"/>
      <c r="C17" s="592"/>
      <c r="D17" s="592"/>
      <c r="F17" s="621"/>
      <c r="G17" s="567" t="s">
        <v>505</v>
      </c>
      <c r="H17" s="622"/>
      <c r="I17" s="623"/>
      <c r="J17" s="617"/>
      <c r="K17" s="592"/>
      <c r="L17" s="592"/>
      <c r="M17" s="592"/>
      <c r="N17" s="592"/>
    </row>
    <row r="18" spans="1:14" s="615" customFormat="1" ht="3" customHeight="1">
      <c r="A18" s="616"/>
      <c r="B18" s="616"/>
      <c r="C18" s="616"/>
      <c r="D18" s="616"/>
      <c r="F18" s="627"/>
      <c r="G18" s="628"/>
      <c r="H18" s="629"/>
      <c r="I18" s="630"/>
      <c r="J18" s="616"/>
      <c r="K18" s="616"/>
      <c r="L18" s="616"/>
      <c r="M18" s="616"/>
      <c r="N18" s="616"/>
    </row>
    <row r="19" spans="1:14" s="615" customFormat="1" ht="15" customHeight="1">
      <c r="A19" s="616"/>
      <c r="B19" s="616"/>
      <c r="C19" s="616"/>
      <c r="D19" s="616"/>
      <c r="F19" s="614"/>
      <c r="G19" s="1194" t="s">
        <v>593</v>
      </c>
      <c r="H19" s="1194"/>
      <c r="I19" s="596"/>
      <c r="J19" s="616"/>
      <c r="K19" s="616"/>
      <c r="L19" s="616"/>
      <c r="M19" s="616"/>
      <c r="N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8" width="10.5703125" style="587"/>
    <col min="29" max="16384" width="10.5703125" style="525"/>
  </cols>
  <sheetData>
    <row r="1" spans="1:28" hidden="1">
      <c r="Q1" s="585"/>
      <c r="R1" s="585"/>
    </row>
    <row r="2" spans="1:28" hidden="1">
      <c r="U2" s="585"/>
    </row>
    <row r="3" spans="1:28" hidden="1"/>
    <row r="4" spans="1:28" ht="3" customHeight="1">
      <c r="J4" s="531"/>
      <c r="K4" s="531"/>
      <c r="L4" s="526"/>
      <c r="M4" s="526"/>
      <c r="N4" s="526"/>
      <c r="O4" s="534"/>
      <c r="P4" s="534"/>
      <c r="Q4" s="534"/>
      <c r="R4" s="534"/>
      <c r="S4" s="534"/>
      <c r="T4" s="534"/>
      <c r="U4" s="534"/>
    </row>
    <row r="5" spans="1:28" ht="22.5" customHeight="1">
      <c r="J5" s="531"/>
      <c r="K5" s="531"/>
      <c r="L5" s="1215" t="s">
        <v>631</v>
      </c>
      <c r="M5" s="1215"/>
      <c r="N5" s="1215"/>
      <c r="O5" s="1215"/>
      <c r="P5" s="1215"/>
      <c r="Q5" s="1215"/>
      <c r="R5" s="1215"/>
      <c r="S5" s="1215"/>
      <c r="T5" s="1215"/>
      <c r="U5" s="666"/>
    </row>
    <row r="6" spans="1:28" ht="3" customHeight="1">
      <c r="J6" s="531"/>
      <c r="K6" s="531"/>
      <c r="L6" s="526"/>
      <c r="M6" s="526"/>
      <c r="N6" s="526"/>
      <c r="O6" s="530"/>
      <c r="P6" s="530"/>
      <c r="Q6" s="530"/>
      <c r="R6" s="530"/>
      <c r="S6" s="530"/>
      <c r="T6" s="530"/>
      <c r="U6" s="530"/>
      <c r="V6" s="534"/>
    </row>
    <row r="7" spans="1:28" s="572" customFormat="1" ht="22.5">
      <c r="A7" s="592"/>
      <c r="B7" s="592"/>
      <c r="C7" s="592"/>
      <c r="D7" s="592"/>
      <c r="E7" s="592"/>
      <c r="F7" s="592"/>
      <c r="G7" s="592"/>
      <c r="H7" s="592"/>
      <c r="L7" s="501"/>
      <c r="M7" s="619" t="s">
        <v>502</v>
      </c>
      <c r="N7" s="668"/>
      <c r="O7" s="1221" t="str">
        <f>IF(NameOrPr_ch="",IF(NameOrPr="","",NameOrPr),NameOrPr_ch)</f>
        <v>Государственная служба Чувашской Республики по конкурентной политике и тарифам</v>
      </c>
      <c r="P7" s="1221"/>
      <c r="Q7" s="1221"/>
      <c r="R7" s="1221"/>
      <c r="S7" s="1221"/>
      <c r="T7" s="1221"/>
      <c r="U7" s="584"/>
      <c r="V7" s="584"/>
      <c r="W7" s="521"/>
      <c r="X7" s="592"/>
      <c r="Y7" s="592"/>
      <c r="Z7" s="592"/>
      <c r="AA7" s="592"/>
      <c r="AB7" s="592"/>
    </row>
    <row r="8" spans="1:28" s="572" customFormat="1" ht="18.75">
      <c r="A8" s="592"/>
      <c r="B8" s="592"/>
      <c r="C8" s="592"/>
      <c r="D8" s="592"/>
      <c r="E8" s="592"/>
      <c r="F8" s="592"/>
      <c r="G8" s="592"/>
      <c r="H8" s="592"/>
      <c r="L8" s="501"/>
      <c r="M8" s="619" t="s">
        <v>596</v>
      </c>
      <c r="N8" s="668"/>
      <c r="O8" s="1221" t="str">
        <f>IF(datePr_ch="",IF(datePr="","",datePr),datePr_ch)</f>
        <v>24.11.2020</v>
      </c>
      <c r="P8" s="1221"/>
      <c r="Q8" s="1221"/>
      <c r="R8" s="1221"/>
      <c r="S8" s="1221"/>
      <c r="T8" s="1221"/>
      <c r="U8" s="584"/>
      <c r="V8" s="584"/>
      <c r="W8" s="521"/>
      <c r="X8" s="592"/>
      <c r="Y8" s="592"/>
      <c r="Z8" s="592"/>
      <c r="AA8" s="592"/>
      <c r="AB8" s="592"/>
    </row>
    <row r="9" spans="1:28" s="572" customFormat="1" ht="18.75">
      <c r="A9" s="592"/>
      <c r="B9" s="592"/>
      <c r="C9" s="592"/>
      <c r="D9" s="592"/>
      <c r="E9" s="592"/>
      <c r="F9" s="592"/>
      <c r="G9" s="592"/>
      <c r="H9" s="592"/>
      <c r="L9" s="554"/>
      <c r="M9" s="619" t="s">
        <v>595</v>
      </c>
      <c r="N9" s="668"/>
      <c r="O9" s="1221" t="str">
        <f>IF(numberPr_ch="",IF(numberPr="","",numberPr),numberPr_ch)</f>
        <v>44-22/тп</v>
      </c>
      <c r="P9" s="1221"/>
      <c r="Q9" s="1221"/>
      <c r="R9" s="1221"/>
      <c r="S9" s="1221"/>
      <c r="T9" s="1221"/>
      <c r="U9" s="584"/>
      <c r="V9" s="584"/>
      <c r="W9" s="521"/>
      <c r="X9" s="592"/>
      <c r="Y9" s="592"/>
      <c r="Z9" s="592"/>
      <c r="AA9" s="592"/>
      <c r="AB9" s="592"/>
    </row>
    <row r="10" spans="1:28" s="572" customFormat="1" ht="18.75">
      <c r="A10" s="592"/>
      <c r="B10" s="592"/>
      <c r="C10" s="592"/>
      <c r="D10" s="592"/>
      <c r="E10" s="592"/>
      <c r="F10" s="592"/>
      <c r="G10" s="592"/>
      <c r="H10" s="592"/>
      <c r="L10" s="554"/>
      <c r="M10" s="619" t="s">
        <v>501</v>
      </c>
      <c r="N10" s="668"/>
      <c r="O10" s="1221" t="str">
        <f>IF(IstPub_ch="",IF(IstPub="","",IstPub),IstPub_ch)</f>
        <v>http://publication.pravo.gov.ru/Document/View/2101202012140001</v>
      </c>
      <c r="P10" s="1221"/>
      <c r="Q10" s="1221"/>
      <c r="R10" s="1221"/>
      <c r="S10" s="1221"/>
      <c r="T10" s="1221"/>
      <c r="U10" s="584"/>
      <c r="V10" s="584"/>
      <c r="W10" s="521"/>
      <c r="X10" s="592"/>
      <c r="Y10" s="592"/>
      <c r="Z10" s="592"/>
      <c r="AA10" s="592"/>
      <c r="AB10" s="592"/>
    </row>
    <row r="11" spans="1:28" s="572" customFormat="1" ht="11.25" hidden="1">
      <c r="A11" s="592"/>
      <c r="B11" s="592"/>
      <c r="C11" s="592"/>
      <c r="D11" s="592"/>
      <c r="E11" s="592"/>
      <c r="F11" s="592"/>
      <c r="G11" s="592"/>
      <c r="H11" s="592"/>
      <c r="L11" s="1216"/>
      <c r="M11" s="1216"/>
      <c r="N11" s="568"/>
      <c r="O11" s="584"/>
      <c r="P11" s="584"/>
      <c r="Q11" s="584"/>
      <c r="R11" s="584"/>
      <c r="S11" s="584"/>
      <c r="T11" s="584"/>
      <c r="U11" s="590" t="s">
        <v>373</v>
      </c>
      <c r="X11" s="592"/>
      <c r="Y11" s="592"/>
      <c r="Z11" s="592"/>
      <c r="AA11" s="592"/>
      <c r="AB11" s="592"/>
    </row>
    <row r="12" spans="1:28">
      <c r="J12" s="531"/>
      <c r="K12" s="531"/>
      <c r="L12" s="526"/>
      <c r="M12" s="526"/>
      <c r="N12" s="504"/>
      <c r="O12" s="1222"/>
      <c r="P12" s="1222"/>
      <c r="Q12" s="1222"/>
      <c r="R12" s="1222"/>
      <c r="S12" s="1222"/>
      <c r="T12" s="1222"/>
      <c r="U12" s="1222"/>
    </row>
    <row r="13" spans="1:28">
      <c r="J13" s="531"/>
      <c r="K13" s="531"/>
      <c r="L13" s="1158" t="s">
        <v>454</v>
      </c>
      <c r="M13" s="1158"/>
      <c r="N13" s="1158"/>
      <c r="O13" s="1158"/>
      <c r="P13" s="1158"/>
      <c r="Q13" s="1158"/>
      <c r="R13" s="1158"/>
      <c r="S13" s="1158"/>
      <c r="T13" s="1158"/>
      <c r="U13" s="1158"/>
      <c r="V13" s="1158"/>
      <c r="W13" s="1158" t="s">
        <v>455</v>
      </c>
    </row>
    <row r="14" spans="1:28" ht="14.25" customHeight="1">
      <c r="J14" s="531"/>
      <c r="K14" s="531"/>
      <c r="L14" s="1228" t="s">
        <v>92</v>
      </c>
      <c r="M14" s="1228" t="s">
        <v>639</v>
      </c>
      <c r="N14" s="663"/>
      <c r="O14" s="1229" t="s">
        <v>641</v>
      </c>
      <c r="P14" s="1230"/>
      <c r="Q14" s="1230"/>
      <c r="R14" s="1230"/>
      <c r="S14" s="1230"/>
      <c r="T14" s="1231"/>
      <c r="U14" s="1212" t="s">
        <v>341</v>
      </c>
      <c r="V14" s="1225" t="s">
        <v>275</v>
      </c>
      <c r="W14" s="1158"/>
    </row>
    <row r="15" spans="1:28" ht="14.25" customHeight="1">
      <c r="J15" s="531"/>
      <c r="K15" s="531"/>
      <c r="L15" s="1228"/>
      <c r="M15" s="1228"/>
      <c r="N15" s="664"/>
      <c r="O15" s="1234" t="s">
        <v>605</v>
      </c>
      <c r="P15" s="1232" t="s">
        <v>271</v>
      </c>
      <c r="Q15" s="1233"/>
      <c r="R15" s="1209" t="s">
        <v>654</v>
      </c>
      <c r="S15" s="1210"/>
      <c r="T15" s="1211"/>
      <c r="U15" s="1213"/>
      <c r="V15" s="1226"/>
      <c r="W15" s="1158"/>
    </row>
    <row r="16" spans="1:28" ht="33.75" customHeight="1">
      <c r="J16" s="531"/>
      <c r="K16" s="531"/>
      <c r="L16" s="1228"/>
      <c r="M16" s="1228"/>
      <c r="N16" s="665"/>
      <c r="O16" s="1235"/>
      <c r="P16" s="537" t="s">
        <v>606</v>
      </c>
      <c r="Q16" s="537" t="s">
        <v>6</v>
      </c>
      <c r="R16" s="538" t="s">
        <v>274</v>
      </c>
      <c r="S16" s="1223" t="s">
        <v>273</v>
      </c>
      <c r="T16" s="1224"/>
      <c r="U16" s="1214"/>
      <c r="V16" s="1227"/>
      <c r="W16" s="1158"/>
    </row>
    <row r="17" spans="1:28">
      <c r="J17" s="531"/>
      <c r="K17" s="571">
        <v>1</v>
      </c>
      <c r="L17" s="649" t="s">
        <v>93</v>
      </c>
      <c r="M17" s="649" t="s">
        <v>49</v>
      </c>
      <c r="N17" s="651" t="str">
        <f ca="1">OFFSET(N17,0,-1)</f>
        <v>2</v>
      </c>
      <c r="O17" s="650">
        <f ca="1">OFFSET(O17,0,-1)+1</f>
        <v>3</v>
      </c>
      <c r="P17" s="650">
        <f ca="1">OFFSET(P17,0,-1)+1</f>
        <v>4</v>
      </c>
      <c r="Q17" s="650">
        <f ca="1">OFFSET(Q17,0,-1)+1</f>
        <v>5</v>
      </c>
      <c r="R17" s="650">
        <f ca="1">OFFSET(R17,0,-1)+1</f>
        <v>6</v>
      </c>
      <c r="S17" s="1217">
        <f ca="1">OFFSET(S17,0,-1)+1</f>
        <v>7</v>
      </c>
      <c r="T17" s="1217"/>
      <c r="U17" s="650">
        <f ca="1">OFFSET(U17,0,-2)+1</f>
        <v>8</v>
      </c>
      <c r="V17" s="651">
        <f ca="1">OFFSET(V17,0,-1)</f>
        <v>8</v>
      </c>
      <c r="W17" s="650">
        <f ca="1">OFFSET(W17,0,-1)+1</f>
        <v>9</v>
      </c>
    </row>
    <row r="18" spans="1:28" ht="22.5">
      <c r="A18" s="1201">
        <v>1</v>
      </c>
      <c r="B18" s="849"/>
      <c r="C18" s="849"/>
      <c r="D18" s="849"/>
      <c r="E18" s="850"/>
      <c r="F18" s="851"/>
      <c r="G18" s="851"/>
      <c r="H18" s="851"/>
      <c r="I18" s="852"/>
      <c r="J18" s="847"/>
      <c r="K18" s="854"/>
      <c r="L18" s="595">
        <f>mergeValue(A18)</f>
        <v>1</v>
      </c>
      <c r="M18" s="643" t="s">
        <v>20</v>
      </c>
      <c r="N18" s="648"/>
      <c r="O18" s="1202"/>
      <c r="P18" s="1202"/>
      <c r="Q18" s="1202"/>
      <c r="R18" s="1202"/>
      <c r="S18" s="1202"/>
      <c r="T18" s="1202"/>
      <c r="U18" s="1202"/>
      <c r="V18" s="1202"/>
      <c r="W18" s="632" t="s">
        <v>476</v>
      </c>
      <c r="Y18" s="591"/>
      <c r="Z18" s="591" t="str">
        <f t="shared" ref="Z18:Z31" si="0">IF(M18="","",M18 )</f>
        <v>Наименование тарифа</v>
      </c>
      <c r="AA18" s="591"/>
      <c r="AB18" s="591"/>
    </row>
    <row r="19" spans="1:28" ht="22.5">
      <c r="A19" s="1201"/>
      <c r="B19" s="1201">
        <v>1</v>
      </c>
      <c r="C19" s="849"/>
      <c r="D19" s="849"/>
      <c r="E19" s="851"/>
      <c r="F19" s="851"/>
      <c r="G19" s="851"/>
      <c r="H19" s="851"/>
      <c r="I19" s="846"/>
      <c r="J19" s="845"/>
      <c r="K19" s="848"/>
      <c r="L19" s="595" t="str">
        <f>mergeValue(A19) &amp;"."&amp; mergeValue(B19)</f>
        <v>1.1</v>
      </c>
      <c r="M19" s="548" t="s">
        <v>16</v>
      </c>
      <c r="N19" s="648"/>
      <c r="O19" s="1202"/>
      <c r="P19" s="1202"/>
      <c r="Q19" s="1202"/>
      <c r="R19" s="1202"/>
      <c r="S19" s="1202"/>
      <c r="T19" s="1202"/>
      <c r="U19" s="1202"/>
      <c r="V19" s="1202"/>
      <c r="W19" s="632" t="s">
        <v>477</v>
      </c>
      <c r="Y19" s="591"/>
      <c r="Z19" s="591" t="str">
        <f t="shared" si="0"/>
        <v>Территория действия тарифа</v>
      </c>
      <c r="AA19" s="591"/>
      <c r="AB19" s="591"/>
    </row>
    <row r="20" spans="1:28" ht="22.5">
      <c r="A20" s="1201"/>
      <c r="B20" s="1201"/>
      <c r="C20" s="1201">
        <v>1</v>
      </c>
      <c r="D20" s="849"/>
      <c r="E20" s="851"/>
      <c r="F20" s="851"/>
      <c r="G20" s="851"/>
      <c r="H20" s="851"/>
      <c r="I20" s="853"/>
      <c r="J20" s="845"/>
      <c r="K20" s="848"/>
      <c r="L20" s="595" t="str">
        <f>mergeValue(A20) &amp;"."&amp; mergeValue(B20)&amp;"."&amp; mergeValue(C20)</f>
        <v>1.1.1</v>
      </c>
      <c r="M20" s="549" t="s">
        <v>7</v>
      </c>
      <c r="N20" s="648"/>
      <c r="O20" s="1202"/>
      <c r="P20" s="1202"/>
      <c r="Q20" s="1202"/>
      <c r="R20" s="1202"/>
      <c r="S20" s="1202"/>
      <c r="T20" s="1202"/>
      <c r="U20" s="1202"/>
      <c r="V20" s="1202"/>
      <c r="W20" s="632" t="s">
        <v>633</v>
      </c>
      <c r="Y20" s="591"/>
      <c r="Z20" s="591" t="str">
        <f t="shared" si="0"/>
        <v xml:space="preserve">Наименование системы теплоснабжения </v>
      </c>
      <c r="AA20" s="591"/>
      <c r="AB20" s="591"/>
    </row>
    <row r="21" spans="1:28" ht="22.5">
      <c r="A21" s="1201"/>
      <c r="B21" s="1201"/>
      <c r="C21" s="1201"/>
      <c r="D21" s="1201">
        <v>1</v>
      </c>
      <c r="E21" s="851"/>
      <c r="F21" s="851"/>
      <c r="G21" s="851"/>
      <c r="H21" s="851"/>
      <c r="I21" s="853"/>
      <c r="J21" s="845"/>
      <c r="K21" s="848"/>
      <c r="L21" s="595" t="str">
        <f>mergeValue(A21) &amp;"."&amp; mergeValue(B21)&amp;"."&amp; mergeValue(C21)&amp;"."&amp; mergeValue(D21)</f>
        <v>1.1.1.1</v>
      </c>
      <c r="M21" s="550" t="s">
        <v>22</v>
      </c>
      <c r="N21" s="648"/>
      <c r="O21" s="1202"/>
      <c r="P21" s="1202"/>
      <c r="Q21" s="1202"/>
      <c r="R21" s="1202"/>
      <c r="S21" s="1202"/>
      <c r="T21" s="1202"/>
      <c r="U21" s="1202"/>
      <c r="V21" s="1202"/>
      <c r="W21" s="632" t="s">
        <v>634</v>
      </c>
      <c r="Y21" s="591"/>
      <c r="Z21" s="591" t="str">
        <f t="shared" si="0"/>
        <v xml:space="preserve">Источник тепловой энергии  </v>
      </c>
      <c r="AA21" s="591"/>
      <c r="AB21" s="591"/>
    </row>
    <row r="22" spans="1:28" ht="101.25">
      <c r="A22" s="1201"/>
      <c r="B22" s="1201"/>
      <c r="C22" s="1201"/>
      <c r="D22" s="1201"/>
      <c r="E22" s="1201">
        <v>1</v>
      </c>
      <c r="F22" s="851"/>
      <c r="G22" s="851"/>
      <c r="H22" s="849">
        <v>1</v>
      </c>
      <c r="I22" s="1201">
        <v>1</v>
      </c>
      <c r="J22" s="851"/>
      <c r="K22" s="856"/>
      <c r="L22" s="595" t="str">
        <f>mergeValue(A22) &amp;"."&amp; mergeValue(B22)&amp;"."&amp; mergeValue(C22)&amp;"."&amp; mergeValue(D22)&amp;"."&amp; mergeValue(E22)</f>
        <v>1.1.1.1.1</v>
      </c>
      <c r="M22" s="556" t="s">
        <v>9</v>
      </c>
      <c r="N22" s="648"/>
      <c r="O22" s="1203"/>
      <c r="P22" s="1203"/>
      <c r="Q22" s="1203"/>
      <c r="R22" s="1203"/>
      <c r="S22" s="1203"/>
      <c r="T22" s="1203"/>
      <c r="U22" s="1203"/>
      <c r="V22" s="1203"/>
      <c r="W22" s="632" t="s">
        <v>638</v>
      </c>
      <c r="Y22" s="591"/>
      <c r="Z22" s="591" t="str">
        <f t="shared" si="0"/>
        <v>Схема подключения теплопотребляющей установки к коллектору источника тепловой энергии</v>
      </c>
      <c r="AA22" s="591"/>
      <c r="AB22" s="591"/>
    </row>
    <row r="23" spans="1:28" ht="90">
      <c r="A23" s="1201"/>
      <c r="B23" s="1201"/>
      <c r="C23" s="1201"/>
      <c r="D23" s="1201"/>
      <c r="E23" s="1201"/>
      <c r="F23" s="1201">
        <v>1</v>
      </c>
      <c r="G23" s="849"/>
      <c r="H23" s="849"/>
      <c r="I23" s="1201"/>
      <c r="J23" s="1201">
        <v>1</v>
      </c>
      <c r="K23" s="857"/>
      <c r="L23" s="595" t="str">
        <f>mergeValue(A23) &amp;"."&amp; mergeValue(B23)&amp;"."&amp; mergeValue(C23)&amp;"."&amp; mergeValue(D23)&amp;"."&amp; mergeValue(E23)&amp;"."&amp; mergeValue(F23)</f>
        <v>1.1.1.1.1.1</v>
      </c>
      <c r="M23" s="557" t="s">
        <v>10</v>
      </c>
      <c r="N23" s="648"/>
      <c r="O23" s="1204"/>
      <c r="P23" s="1205"/>
      <c r="Q23" s="1205"/>
      <c r="R23" s="1205"/>
      <c r="S23" s="1205"/>
      <c r="T23" s="1205"/>
      <c r="U23" s="1205"/>
      <c r="V23" s="1206"/>
      <c r="W23" s="632" t="s">
        <v>636</v>
      </c>
      <c r="Y23" s="591"/>
      <c r="Z23" s="591" t="str">
        <f t="shared" si="0"/>
        <v>Группа потребителей</v>
      </c>
      <c r="AA23" s="591"/>
      <c r="AB23" s="591"/>
    </row>
    <row r="24" spans="1:28" ht="189" customHeight="1">
      <c r="A24" s="1201"/>
      <c r="B24" s="1201"/>
      <c r="C24" s="1201"/>
      <c r="D24" s="1201"/>
      <c r="E24" s="1201"/>
      <c r="F24" s="1201"/>
      <c r="G24" s="849">
        <v>1</v>
      </c>
      <c r="H24" s="849"/>
      <c r="I24" s="1201"/>
      <c r="J24" s="1201"/>
      <c r="K24" s="857">
        <v>1</v>
      </c>
      <c r="L24" s="595" t="str">
        <f>mergeValue(A24) &amp;"."&amp; mergeValue(B24)&amp;"."&amp; mergeValue(C24)&amp;"."&amp; mergeValue(D24)&amp;"."&amp; mergeValue(E24)&amp;"."&amp; mergeValue(F24)&amp;"."&amp; mergeValue(G24)</f>
        <v>1.1.1.1.1.1.1</v>
      </c>
      <c r="M24" s="1071"/>
      <c r="N24" s="648"/>
      <c r="O24" s="564"/>
      <c r="P24" s="564"/>
      <c r="Q24" s="1095"/>
      <c r="R24" s="1207"/>
      <c r="S24" s="1208" t="s">
        <v>84</v>
      </c>
      <c r="T24" s="1207"/>
      <c r="U24" s="1208" t="s">
        <v>85</v>
      </c>
      <c r="V24" s="564"/>
      <c r="W24" s="1218" t="s">
        <v>655</v>
      </c>
      <c r="X24" s="587" t="str">
        <f>strCheckDate(O25:V25)</f>
        <v/>
      </c>
      <c r="Y24" s="591"/>
      <c r="Z24" s="591" t="str">
        <f t="shared" si="0"/>
        <v/>
      </c>
      <c r="AA24" s="591"/>
      <c r="AB24" s="591"/>
    </row>
    <row r="25" spans="1:28" ht="11.25" hidden="1" customHeight="1">
      <c r="A25" s="1201"/>
      <c r="B25" s="1201"/>
      <c r="C25" s="1201"/>
      <c r="D25" s="1201"/>
      <c r="E25" s="1201"/>
      <c r="F25" s="1201"/>
      <c r="G25" s="849"/>
      <c r="H25" s="849"/>
      <c r="I25" s="1201"/>
      <c r="J25" s="1201"/>
      <c r="K25" s="857"/>
      <c r="L25" s="602"/>
      <c r="M25" s="648"/>
      <c r="N25" s="648"/>
      <c r="O25" s="564"/>
      <c r="P25" s="564"/>
      <c r="Q25" s="586" t="str">
        <f>R24 &amp; "-" &amp; T24</f>
        <v>-</v>
      </c>
      <c r="R25" s="1207"/>
      <c r="S25" s="1208"/>
      <c r="T25" s="1207"/>
      <c r="U25" s="1208"/>
      <c r="V25" s="564"/>
      <c r="W25" s="1219"/>
      <c r="Y25" s="591"/>
      <c r="Z25" s="591" t="str">
        <f t="shared" si="0"/>
        <v/>
      </c>
      <c r="AA25" s="591"/>
      <c r="AB25" s="591"/>
    </row>
    <row r="26" spans="1:28" ht="15" customHeight="1">
      <c r="A26" s="1201"/>
      <c r="B26" s="1201"/>
      <c r="C26" s="1201"/>
      <c r="D26" s="1201"/>
      <c r="E26" s="1201"/>
      <c r="F26" s="1201"/>
      <c r="G26" s="851"/>
      <c r="H26" s="849"/>
      <c r="I26" s="1201"/>
      <c r="J26" s="1201"/>
      <c r="K26" s="856"/>
      <c r="L26" s="540"/>
      <c r="M26" s="559" t="s">
        <v>25</v>
      </c>
      <c r="N26" s="566"/>
      <c r="O26" s="566"/>
      <c r="P26" s="566"/>
      <c r="Q26" s="566"/>
      <c r="R26" s="566"/>
      <c r="S26" s="566"/>
      <c r="T26" s="566"/>
      <c r="U26" s="566"/>
      <c r="V26" s="562"/>
      <c r="W26" s="1220"/>
      <c r="Y26" s="591"/>
      <c r="Z26" s="591" t="str">
        <f t="shared" si="0"/>
        <v>Добавить вид теплоносителя (параметры теплоносителя)</v>
      </c>
      <c r="AA26" s="591"/>
      <c r="AB26" s="591"/>
    </row>
    <row r="27" spans="1:28" ht="15" customHeight="1">
      <c r="A27" s="1201"/>
      <c r="B27" s="1201"/>
      <c r="C27" s="1201"/>
      <c r="D27" s="1201"/>
      <c r="E27" s="1201"/>
      <c r="F27" s="851"/>
      <c r="G27" s="851"/>
      <c r="H27" s="849"/>
      <c r="I27" s="1201"/>
      <c r="J27" s="851"/>
      <c r="K27" s="856"/>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row>
    <row r="28" spans="1:28" ht="15" customHeight="1">
      <c r="A28" s="1201"/>
      <c r="B28" s="1201"/>
      <c r="C28" s="1201"/>
      <c r="D28" s="1201"/>
      <c r="E28" s="855"/>
      <c r="F28" s="851"/>
      <c r="G28" s="851"/>
      <c r="H28" s="851"/>
      <c r="I28" s="847"/>
      <c r="J28" s="844"/>
      <c r="K28" s="854"/>
      <c r="L28" s="540"/>
      <c r="M28" s="553" t="s">
        <v>12</v>
      </c>
      <c r="N28" s="566"/>
      <c r="O28" s="566"/>
      <c r="P28" s="566"/>
      <c r="Q28" s="566"/>
      <c r="R28" s="566"/>
      <c r="S28" s="566"/>
      <c r="T28" s="566"/>
      <c r="U28" s="565"/>
      <c r="V28" s="566"/>
      <c r="W28" s="667"/>
      <c r="Y28" s="591"/>
      <c r="Z28" s="591" t="str">
        <f t="shared" si="0"/>
        <v>Добавить схему подключения</v>
      </c>
      <c r="AA28" s="591"/>
      <c r="AB28" s="591"/>
    </row>
    <row r="29" spans="1:28" ht="15" customHeight="1">
      <c r="A29" s="1201"/>
      <c r="B29" s="1201"/>
      <c r="C29" s="1201"/>
      <c r="D29" s="855"/>
      <c r="E29" s="855"/>
      <c r="F29" s="851"/>
      <c r="G29" s="851"/>
      <c r="H29" s="851"/>
      <c r="I29" s="847"/>
      <c r="J29" s="844"/>
      <c r="K29" s="854"/>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row>
    <row r="30" spans="1:28" ht="15" customHeight="1">
      <c r="A30" s="1201"/>
      <c r="B30" s="1201"/>
      <c r="C30" s="855"/>
      <c r="D30" s="855"/>
      <c r="E30" s="855"/>
      <c r="F30" s="855"/>
      <c r="G30" s="860"/>
      <c r="H30" s="847"/>
      <c r="I30" s="858"/>
      <c r="J30" s="844"/>
      <c r="K30" s="859"/>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row>
    <row r="31" spans="1:28" ht="15" customHeight="1">
      <c r="A31" s="1201"/>
      <c r="B31" s="855"/>
      <c r="C31" s="855"/>
      <c r="D31" s="855"/>
      <c r="E31" s="855"/>
      <c r="F31" s="855"/>
      <c r="G31" s="860"/>
      <c r="H31" s="847"/>
      <c r="I31" s="847"/>
      <c r="J31" s="844"/>
      <c r="K31" s="854"/>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row>
    <row r="32" spans="1:28" s="524" customFormat="1" ht="15" customHeight="1">
      <c r="A32" s="843"/>
      <c r="B32" s="843"/>
      <c r="C32" s="843"/>
      <c r="D32" s="843"/>
      <c r="E32" s="843"/>
      <c r="F32" s="843"/>
      <c r="G32" s="843"/>
      <c r="H32" s="843"/>
      <c r="I32" s="843"/>
      <c r="J32" s="843"/>
      <c r="K32" s="843"/>
      <c r="L32" s="494"/>
      <c r="M32" s="567" t="s">
        <v>309</v>
      </c>
      <c r="N32" s="566"/>
      <c r="O32" s="566"/>
      <c r="P32" s="566"/>
      <c r="Q32" s="566"/>
      <c r="R32" s="566"/>
      <c r="S32" s="566"/>
      <c r="T32" s="566"/>
      <c r="U32" s="565"/>
      <c r="V32" s="566"/>
      <c r="W32" s="667"/>
      <c r="X32" s="589"/>
      <c r="Y32" s="589"/>
      <c r="Z32" s="589"/>
      <c r="AA32" s="589"/>
      <c r="AB32" s="589"/>
    </row>
    <row r="33" spans="1:28" ht="11.25">
      <c r="A33" s="525"/>
      <c r="B33" s="525"/>
      <c r="C33" s="525"/>
      <c r="D33" s="525"/>
      <c r="E33" s="525"/>
      <c r="F33" s="525"/>
      <c r="G33" s="525"/>
      <c r="H33" s="525"/>
      <c r="I33" s="525"/>
      <c r="J33" s="525"/>
      <c r="K33" s="525"/>
      <c r="X33" s="525"/>
      <c r="Y33" s="525"/>
      <c r="Z33" s="525"/>
      <c r="AA33" s="525"/>
      <c r="AB33" s="525"/>
    </row>
    <row r="34" spans="1:28" ht="89.25" customHeight="1">
      <c r="L34" s="1">
        <v>1</v>
      </c>
      <c r="M34" s="1194" t="s">
        <v>632</v>
      </c>
      <c r="N34" s="1194"/>
      <c r="O34" s="1194"/>
      <c r="P34" s="1194"/>
      <c r="Q34" s="1194"/>
      <c r="R34" s="1194"/>
      <c r="S34" s="1194"/>
      <c r="T34" s="1194"/>
      <c r="U34" s="1194"/>
      <c r="V34" s="1194"/>
      <c r="W34" s="1194"/>
    </row>
  </sheetData>
  <sheetProtection password="FA9C" sheet="1" objects="1" scenarios="1" formatColumns="0" formatRows="0"/>
  <dataConsolidate leftLabels="1" link="1"/>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825</vt:i4>
      </vt:variant>
    </vt:vector>
  </HeadingPairs>
  <TitlesOfParts>
    <vt:vector size="837" baseType="lpstr">
      <vt:lpstr>Инструкция</vt:lpstr>
      <vt:lpstr>Титульный</vt:lpstr>
      <vt:lpstr>Территории</vt:lpstr>
      <vt:lpstr>Перечень тарифов</vt:lpstr>
      <vt:lpstr>Форма 1.0.1 | Т-подкл</vt:lpstr>
      <vt:lpstr>Форма 4.2.4 | Т-подкл</vt:lpstr>
      <vt:lpstr>Форма 1.0.1 | Форма 4.7</vt:lpstr>
      <vt:lpstr>Форма 4.7</vt:lpstr>
      <vt:lpstr>Форма 1.0.1 | Форма 4.8</vt:lpstr>
      <vt:lpstr>Форма 4.8</vt:lpstr>
      <vt:lpstr>Комментарии</vt:lpstr>
      <vt:lpstr>Проверка</vt:lpstr>
      <vt:lpstr>activity</vt:lpstr>
      <vt:lpstr>add_CS_List05_1</vt:lpstr>
      <vt:lpstr>add_CS_List05_13</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add_CT_13</vt:lpstr>
      <vt:lpstr>add_CT_2</vt:lpstr>
      <vt:lpstr>add_CT_3</vt:lpstr>
      <vt:lpstr>add_CT_3_i</vt:lpstr>
      <vt:lpstr>add_CT_4</vt:lpstr>
      <vt:lpstr>add_CT_5</vt:lpstr>
      <vt:lpstr>add_CT_6</vt:lpstr>
      <vt:lpstr>add_CT_7</vt:lpstr>
      <vt:lpstr>add_CT_8</vt:lpstr>
      <vt:lpstr>add_CT_9</vt:lpstr>
      <vt:lpstr>add_MO_1</vt:lpstr>
      <vt:lpstr>add_MO_13</vt:lpstr>
      <vt:lpstr>add_MO_2</vt:lpstr>
      <vt:lpstr>add_MO_3</vt:lpstr>
      <vt:lpstr>add_MO_3_i</vt:lpstr>
      <vt:lpstr>add_MO_4</vt:lpstr>
      <vt:lpstr>add_MO_5</vt:lpstr>
      <vt:lpstr>add_MO_6</vt:lpstr>
      <vt:lpstr>add_MO_7</vt:lpstr>
      <vt:lpstr>add_MO_8</vt:lpstr>
      <vt:lpstr>add_MO_9</vt:lpstr>
      <vt:lpstr>add_MO_List05_1</vt:lpstr>
      <vt:lpstr>add_MO_List05_13</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add_MR_List05_13</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add_Rate_13</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add_TER_List05_13</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add_Warm_13</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Михайлов Андрей Витальевич</cp:lastModifiedBy>
  <cp:lastPrinted>2013-08-29T08:11:20Z</cp:lastPrinted>
  <dcterms:created xsi:type="dcterms:W3CDTF">2004-05-21T07:18:45Z</dcterms:created>
  <dcterms:modified xsi:type="dcterms:W3CDTF">2020-12-15T04:45:09Z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